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40" activeTab="0"/>
  </bookViews>
  <sheets>
    <sheet name="Результаты проекта" sheetId="1" r:id="rId1"/>
    <sheet name="Minsk" sheetId="2" r:id="rId2"/>
    <sheet name="Gomel" sheetId="3" r:id="rId3"/>
    <sheet name="Mogilev" sheetId="4" r:id="rId4"/>
    <sheet name="Brest" sheetId="5" r:id="rId5"/>
  </sheets>
  <externalReferences>
    <externalReference r:id="rId8"/>
    <externalReference r:id="rId9"/>
    <externalReference r:id="rId10"/>
    <externalReference r:id="rId11"/>
  </externalReferences>
  <definedNames/>
  <calcPr fullCalcOnLoad="1"/>
</workbook>
</file>

<file path=xl/comments2.xml><?xml version="1.0" encoding="utf-8"?>
<comments xmlns="http://schemas.openxmlformats.org/spreadsheetml/2006/main">
  <authors>
    <author>Сергей</author>
    <author>Arto Nuorkivi</author>
  </authors>
  <commentList>
    <comment ref="O133" authorId="0">
      <text>
        <r>
          <rPr>
            <b/>
            <sz val="10"/>
            <rFont val="Tahoma"/>
            <family val="2"/>
          </rPr>
          <t>Сергей:</t>
        </r>
        <r>
          <rPr>
            <sz val="10"/>
            <rFont val="Tahoma"/>
            <family val="2"/>
          </rPr>
          <t xml:space="preserve">
Heat Cost Allocators for billing</t>
        </r>
      </text>
    </comment>
    <comment ref="AA151" authorId="1">
      <text>
        <r>
          <rPr>
            <b/>
            <sz val="9"/>
            <rFont val="Tahoma"/>
            <family val="2"/>
          </rPr>
          <t>Arto Nuorkivi:</t>
        </r>
        <r>
          <rPr>
            <sz val="9"/>
            <rFont val="Tahoma"/>
            <family val="2"/>
          </rPr>
          <t xml:space="preserve">
initially 10 times higher</t>
        </r>
      </text>
    </comment>
    <comment ref="AA213" authorId="0">
      <text>
        <r>
          <rPr>
            <b/>
            <sz val="10"/>
            <rFont val="Tahoma"/>
            <family val="2"/>
          </rPr>
          <t>Сергей:</t>
        </r>
        <r>
          <rPr>
            <sz val="10"/>
            <rFont val="Tahoma"/>
            <family val="2"/>
          </rPr>
          <t xml:space="preserve">
It was my mistake, You are right,
X27 has 0,0993
</t>
        </r>
      </text>
    </comment>
    <comment ref="N6" authorId="0">
      <text>
        <r>
          <rPr>
            <b/>
            <sz val="10"/>
            <rFont val="Tahoma"/>
            <family val="2"/>
          </rPr>
          <t>Сергей:</t>
        </r>
        <r>
          <rPr>
            <sz val="10"/>
            <rFont val="Tahoma"/>
            <family val="2"/>
          </rPr>
          <t xml:space="preserve">
Heat Cost Allocators for billing</t>
        </r>
      </text>
    </comment>
  </commentList>
</comments>
</file>

<file path=xl/comments3.xml><?xml version="1.0" encoding="utf-8"?>
<comments xmlns="http://schemas.openxmlformats.org/spreadsheetml/2006/main">
  <authors>
    <author>Сергей</author>
  </authors>
  <commentList>
    <comment ref="N8" authorId="0">
      <text>
        <r>
          <rPr>
            <b/>
            <sz val="10"/>
            <rFont val="Tahoma"/>
            <family val="0"/>
          </rPr>
          <t>Сергей:</t>
        </r>
        <r>
          <rPr>
            <sz val="10"/>
            <rFont val="Tahoma"/>
            <family val="0"/>
          </rPr>
          <t xml:space="preserve">
Heat Cost Allocators for billing</t>
        </r>
      </text>
    </comment>
  </commentList>
</comments>
</file>

<file path=xl/comments4.xml><?xml version="1.0" encoding="utf-8"?>
<comments xmlns="http://schemas.openxmlformats.org/spreadsheetml/2006/main">
  <authors>
    <author>Сергей</author>
  </authors>
  <commentList>
    <comment ref="N8" authorId="0">
      <text>
        <r>
          <rPr>
            <b/>
            <sz val="10"/>
            <rFont val="Tahoma"/>
            <family val="0"/>
          </rPr>
          <t>Сергей:</t>
        </r>
        <r>
          <rPr>
            <sz val="10"/>
            <rFont val="Tahoma"/>
            <family val="0"/>
          </rPr>
          <t xml:space="preserve">
Heat Cost Allocators for billing</t>
        </r>
      </text>
    </comment>
  </commentList>
</comments>
</file>

<file path=xl/comments5.xml><?xml version="1.0" encoding="utf-8"?>
<comments xmlns="http://schemas.openxmlformats.org/spreadsheetml/2006/main">
  <authors>
    <author>Сергей</author>
  </authors>
  <commentList>
    <comment ref="O4" authorId="0">
      <text>
        <r>
          <rPr>
            <b/>
            <sz val="10"/>
            <rFont val="Tahoma"/>
            <family val="0"/>
          </rPr>
          <t>Сергей:</t>
        </r>
        <r>
          <rPr>
            <sz val="10"/>
            <rFont val="Tahoma"/>
            <family val="0"/>
          </rPr>
          <t xml:space="preserve">
Heat Cost Allocators for billing</t>
        </r>
      </text>
    </comment>
  </commentList>
</comments>
</file>

<file path=xl/sharedStrings.xml><?xml version="1.0" encoding="utf-8"?>
<sst xmlns="http://schemas.openxmlformats.org/spreadsheetml/2006/main" count="1553" uniqueCount="254">
  <si>
    <t>2010/2011</t>
  </si>
  <si>
    <t>2011/2012</t>
  </si>
  <si>
    <t>2012/2013</t>
  </si>
  <si>
    <t>2013/2014</t>
  </si>
  <si>
    <t>2014/2015</t>
  </si>
  <si>
    <t>1 no billing</t>
  </si>
  <si>
    <t>0 billing</t>
  </si>
  <si>
    <t>2 no HCA</t>
  </si>
  <si>
    <t>3 no regulators</t>
  </si>
  <si>
    <t>4 no renovation</t>
  </si>
  <si>
    <t>normative</t>
  </si>
  <si>
    <r>
      <t xml:space="preserve">Buildings with heat renovation and individual regulators and heat cost allocators but </t>
    </r>
    <r>
      <rPr>
        <b/>
        <sz val="10"/>
        <color indexed="10"/>
        <rFont val="Arial Cyr"/>
        <family val="0"/>
      </rPr>
      <t>no BILLING</t>
    </r>
  </si>
  <si>
    <r>
      <t xml:space="preserve">Buildings with heat renovation and individual regulators and heat cost allocators and </t>
    </r>
    <r>
      <rPr>
        <b/>
        <sz val="10"/>
        <color indexed="12"/>
        <rFont val="Arial Cyr"/>
        <family val="0"/>
      </rPr>
      <t>billing</t>
    </r>
  </si>
  <si>
    <r>
      <t xml:space="preserve">Buildings with heat renovation and individual regulators but no </t>
    </r>
    <r>
      <rPr>
        <b/>
        <sz val="10"/>
        <color indexed="10"/>
        <rFont val="Arial Cyr"/>
        <family val="0"/>
      </rPr>
      <t>heat cost allocators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BILLING</t>
    </r>
  </si>
  <si>
    <r>
      <t xml:space="preserve">Buildings with heat renovation but no </t>
    </r>
    <r>
      <rPr>
        <b/>
        <sz val="10"/>
        <color indexed="10"/>
        <rFont val="Arial Cyr"/>
        <family val="0"/>
      </rPr>
      <t>individual regulators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heat cost allocators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BILLING</t>
    </r>
  </si>
  <si>
    <r>
      <t xml:space="preserve">Buildings with no  </t>
    </r>
    <r>
      <rPr>
        <b/>
        <sz val="10"/>
        <color indexed="10"/>
        <rFont val="Arial Cyr"/>
        <family val="0"/>
      </rPr>
      <t>heat renovation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individual regulators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heat cost allocators</t>
    </r>
    <r>
      <rPr>
        <b/>
        <sz val="10"/>
        <rFont val="Arial Cyr"/>
        <family val="0"/>
      </rPr>
      <t xml:space="preserve"> and </t>
    </r>
    <r>
      <rPr>
        <b/>
        <sz val="10"/>
        <color indexed="10"/>
        <rFont val="Arial Cyr"/>
        <family val="0"/>
      </rPr>
      <t>BILLING</t>
    </r>
  </si>
  <si>
    <t>Minsk region</t>
  </si>
  <si>
    <t>Address</t>
  </si>
  <si>
    <t>Season</t>
  </si>
  <si>
    <t>consumption</t>
  </si>
  <si>
    <t>difference</t>
  </si>
  <si>
    <t>Consumption</t>
  </si>
  <si>
    <t>1.this is average consumption of this living house in Gcal/M2</t>
  </si>
  <si>
    <t>Normative</t>
  </si>
  <si>
    <t>2. this is average consumption of living houses in this region in this period  ( Gcal/ M2)</t>
  </si>
  <si>
    <t>Difference</t>
  </si>
  <si>
    <t>3. this is % of normative for this building</t>
  </si>
  <si>
    <t>year</t>
  </si>
  <si>
    <t>renovation year</t>
  </si>
  <si>
    <t>type of building</t>
  </si>
  <si>
    <t>floor</t>
  </si>
  <si>
    <t>entrances</t>
  </si>
  <si>
    <t>dwellings</t>
  </si>
  <si>
    <t>sq.m</t>
  </si>
  <si>
    <t>billing</t>
  </si>
  <si>
    <t>regulators</t>
  </si>
  <si>
    <t>HCA</t>
  </si>
  <si>
    <t>insulation</t>
  </si>
  <si>
    <t>yes</t>
  </si>
  <si>
    <t>no</t>
  </si>
  <si>
    <t>thermostat</t>
  </si>
  <si>
    <t>panel</t>
  </si>
  <si>
    <t>brick</t>
  </si>
  <si>
    <t>10/11</t>
  </si>
  <si>
    <t>11/12</t>
  </si>
  <si>
    <t>12/13</t>
  </si>
  <si>
    <t>13/14</t>
  </si>
  <si>
    <t>14/15</t>
  </si>
  <si>
    <t>0 Billing</t>
  </si>
  <si>
    <t>1 No billing</t>
  </si>
  <si>
    <t>Gomel</t>
  </si>
  <si>
    <t>Речицкий,13</t>
  </si>
  <si>
    <t>Речицкий,15</t>
  </si>
  <si>
    <t>Речицкий,17</t>
  </si>
  <si>
    <t>Речицкий,19</t>
  </si>
  <si>
    <t>Речицкий,21</t>
  </si>
  <si>
    <t>Mogilev</t>
  </si>
  <si>
    <t>Димитрова,78а</t>
  </si>
  <si>
    <t>Габровская,25</t>
  </si>
  <si>
    <t>Габровская,48</t>
  </si>
  <si>
    <t>Мовчанского,30</t>
  </si>
  <si>
    <t>Мовчанского,79</t>
  </si>
  <si>
    <t>Мовчанского,81</t>
  </si>
  <si>
    <t>Мовчанского,83</t>
  </si>
  <si>
    <t>Рогачевская,2а</t>
  </si>
  <si>
    <t>Рогачевская,2б</t>
  </si>
  <si>
    <t>Терехина,1</t>
  </si>
  <si>
    <t>Терехина,3</t>
  </si>
  <si>
    <t>Терехина,5</t>
  </si>
  <si>
    <t>Терехина,7</t>
  </si>
  <si>
    <t>Терехина,11</t>
  </si>
  <si>
    <t>Терехина,13</t>
  </si>
  <si>
    <t>9(10)</t>
  </si>
  <si>
    <t>Терехина,17</t>
  </si>
  <si>
    <t>Терехина,25</t>
  </si>
  <si>
    <t>Терехина,31</t>
  </si>
  <si>
    <t>Терехина,35</t>
  </si>
  <si>
    <t>Терехина,37</t>
  </si>
  <si>
    <t>Терехина,39</t>
  </si>
  <si>
    <t>нет</t>
  </si>
  <si>
    <t>да</t>
  </si>
  <si>
    <t>без</t>
  </si>
  <si>
    <t>на 6,0</t>
  </si>
  <si>
    <t>Колесника,2</t>
  </si>
  <si>
    <t>КПД</t>
  </si>
  <si>
    <t>термостат</t>
  </si>
  <si>
    <t>Допримо</t>
  </si>
  <si>
    <t>с учетом</t>
  </si>
  <si>
    <t>-</t>
  </si>
  <si>
    <t>Колесника,7</t>
  </si>
  <si>
    <t>5/9</t>
  </si>
  <si>
    <t>Колесника,9</t>
  </si>
  <si>
    <t>Колесника,10</t>
  </si>
  <si>
    <t>7/9</t>
  </si>
  <si>
    <t>Сальникова,2</t>
  </si>
  <si>
    <t>Сальникова,4</t>
  </si>
  <si>
    <t>Сальникова,10</t>
  </si>
  <si>
    <t>Сальникова,12</t>
  </si>
  <si>
    <t>Сальникова,16</t>
  </si>
  <si>
    <t>Сальникова,18</t>
  </si>
  <si>
    <t>Сальникова,20</t>
  </si>
  <si>
    <t>Сальникова,22</t>
  </si>
  <si>
    <t>Суворова,90/6</t>
  </si>
  <si>
    <t>Суворова,90/3</t>
  </si>
  <si>
    <t>Суворова,90/4</t>
  </si>
  <si>
    <t>Суворова,90/5</t>
  </si>
  <si>
    <t>Ясеневая,8</t>
  </si>
  <si>
    <t>Ясеневая,8/1</t>
  </si>
  <si>
    <t>Ясеневая,10/1</t>
  </si>
  <si>
    <t>Ясеневая,12/1</t>
  </si>
  <si>
    <t>Ясеневая,14</t>
  </si>
  <si>
    <t>норм</t>
  </si>
  <si>
    <t>5</t>
  </si>
  <si>
    <t>Клумова, 7</t>
  </si>
  <si>
    <t>Сердича, 14/2</t>
  </si>
  <si>
    <t>построение графика по Гомелю</t>
  </si>
  <si>
    <t>в Гкал/М2</t>
  </si>
  <si>
    <t>сезоны</t>
  </si>
  <si>
    <t>% с расчетами к домам без расчетов</t>
  </si>
  <si>
    <t>в КВт/М2</t>
  </si>
  <si>
    <t>в ГКал/М2</t>
  </si>
  <si>
    <t>построение графика по Бресту</t>
  </si>
  <si>
    <t>построение графика по Могилеву</t>
  </si>
  <si>
    <t>тип 0</t>
  </si>
  <si>
    <t>снижение в %</t>
  </si>
  <si>
    <t>построение графика по домам типа 0 в Минске, для сравнения снижения по годам</t>
  </si>
  <si>
    <t>построение графика по домам типов 0 -2-3 в Минске</t>
  </si>
  <si>
    <t>% к 1 году</t>
  </si>
  <si>
    <t>Захарова,69</t>
  </si>
  <si>
    <t>Одоевского,109</t>
  </si>
  <si>
    <t>Одоевского,103</t>
  </si>
  <si>
    <t>Мавра,32</t>
  </si>
  <si>
    <t>Антоновская, 8</t>
  </si>
  <si>
    <t>Антоновская, 12</t>
  </si>
  <si>
    <t>2010</t>
  </si>
  <si>
    <t>4</t>
  </si>
  <si>
    <t>Захарова, 63А</t>
  </si>
  <si>
    <t>Кошевого, 17 А</t>
  </si>
  <si>
    <t>Мавра, 25</t>
  </si>
  <si>
    <t>5+2</t>
  </si>
  <si>
    <t>Мавра, 36</t>
  </si>
  <si>
    <t>Мавра, 38</t>
  </si>
  <si>
    <t>Мавра, 42</t>
  </si>
  <si>
    <t>Одоевского, 95</t>
  </si>
  <si>
    <t>Одоевского, 99</t>
  </si>
  <si>
    <t>Щербакова, 9А</t>
  </si>
  <si>
    <t>Слесарная, 20</t>
  </si>
  <si>
    <t>Щербакова, 31</t>
  </si>
  <si>
    <t>Кольцова, 4/1</t>
  </si>
  <si>
    <t>Кольцова, 4/2</t>
  </si>
  <si>
    <t>Кольцова, 4/3</t>
  </si>
  <si>
    <t>Кольцова, 4/4</t>
  </si>
  <si>
    <t>Кольцова, 8/3</t>
  </si>
  <si>
    <t>Кольцова, 8/4</t>
  </si>
  <si>
    <t>Кольцова, 12,/3</t>
  </si>
  <si>
    <t>Кошевого, 21</t>
  </si>
  <si>
    <t>Сердича, 4</t>
  </si>
  <si>
    <t>Сердича, 6</t>
  </si>
  <si>
    <t>Сердича, 8/1</t>
  </si>
  <si>
    <t>Сердича, 14/1</t>
  </si>
  <si>
    <t>Сердича, 16</t>
  </si>
  <si>
    <t>Кольцова, 12/4</t>
  </si>
  <si>
    <t>Ивановская, 41</t>
  </si>
  <si>
    <t>Клумова, 15</t>
  </si>
  <si>
    <t>Клумова, 19</t>
  </si>
  <si>
    <t>Кошевого, 13</t>
  </si>
  <si>
    <t>Кошевого, 23</t>
  </si>
  <si>
    <t>Кошевого, 25</t>
  </si>
  <si>
    <t>Мавра, 24</t>
  </si>
  <si>
    <t>разр. ПСД на КР</t>
  </si>
  <si>
    <t>Сердича, 18/2</t>
  </si>
  <si>
    <t>Щербакова, 13</t>
  </si>
  <si>
    <t>Щербакова, 9</t>
  </si>
  <si>
    <t>Клумова, 17</t>
  </si>
  <si>
    <t>Рокоссовского, 126</t>
  </si>
  <si>
    <t>Брикета, 3</t>
  </si>
  <si>
    <t>Брикета, 5</t>
  </si>
  <si>
    <t>Гикало, 20</t>
  </si>
  <si>
    <t>Ивановская, 37/2</t>
  </si>
  <si>
    <t>Мавра, 26</t>
  </si>
  <si>
    <t>Мавра, 28</t>
  </si>
  <si>
    <t>Матусевича, 11</t>
  </si>
  <si>
    <t>Одоевского, 105</t>
  </si>
  <si>
    <t>Одоевского, 107</t>
  </si>
  <si>
    <t>Уборевича, 124</t>
  </si>
  <si>
    <t>Таблица приведенных исходных данных, для расчета потребления по горду Гомелю</t>
  </si>
  <si>
    <t xml:space="preserve">рисенок 4 </t>
  </si>
  <si>
    <t>разное расположение колонок для лучшей визуализации</t>
  </si>
  <si>
    <t>Seasons</t>
  </si>
  <si>
    <t xml:space="preserve">Different variants </t>
  </si>
  <si>
    <t>Таблица приведенных исходных данных, для расчета потребления по горду Могилеву</t>
  </si>
  <si>
    <t>Type</t>
  </si>
  <si>
    <t>рисунок 6</t>
  </si>
  <si>
    <t>Могилев, удельное теплопотребление кВт*ч/м2; %от норматива</t>
  </si>
  <si>
    <t>BREST</t>
  </si>
  <si>
    <t>type</t>
  </si>
  <si>
    <t>Таблица приведенных исходных данных, для расчета потребления по горду Бресту</t>
  </si>
  <si>
    <t xml:space="preserve">рисунок 5 </t>
  </si>
  <si>
    <t>Гомель, удельное теплопотребление кВт*ч/м2; %разницы 0типа от 1</t>
  </si>
  <si>
    <t>Брест, удельное теплопотребление кВт*ч/м2; %разницы типа 1и0</t>
  </si>
  <si>
    <t>Антоновская, 10</t>
  </si>
  <si>
    <t>ball valves</t>
  </si>
  <si>
    <t>Кошевого, 21А</t>
  </si>
  <si>
    <t>Кольцова, 8/2</t>
  </si>
  <si>
    <t>blok-rooms</t>
  </si>
  <si>
    <t>blocks</t>
  </si>
  <si>
    <t>Клумова, 5</t>
  </si>
  <si>
    <t>Кольцова, 8/1</t>
  </si>
  <si>
    <t>61 bldngs in total</t>
  </si>
  <si>
    <t>New graf</t>
  </si>
  <si>
    <t>Legend</t>
  </si>
  <si>
    <t>Таблица приведенных исходных данных, для расчета потребления по горду Минску</t>
  </si>
  <si>
    <t>Альтернативный вариант сводного графика по Минску с учетом завышенного потребления в период капремонта</t>
  </si>
  <si>
    <t>Pic. 1</t>
  </si>
  <si>
    <t>Average consuption per type in kBt*h/m2</t>
  </si>
  <si>
    <t>Gcal*h/m2</t>
  </si>
  <si>
    <t>seasons</t>
  </si>
  <si>
    <t>Gcal</t>
  </si>
  <si>
    <t>Consumption per type</t>
  </si>
  <si>
    <t>KBt</t>
  </si>
  <si>
    <t>рисунок 2</t>
  </si>
  <si>
    <t>Удельное потребление зданий типа 0 КВт*ч/м2; и процент от норматива</t>
  </si>
  <si>
    <t>в Гкал*ч/м2</t>
  </si>
  <si>
    <t>в КВт*ч/м2</t>
  </si>
  <si>
    <t xml:space="preserve">рис.3 </t>
  </si>
  <si>
    <t>Сравнение домов типов 0-2-3 в Квт*ч/м2</t>
  </si>
  <si>
    <t>Условные обозначения</t>
  </si>
  <si>
    <t>Здания с термореновацией, с индивидуальными терморегуляторами, в распределителями и индивидуальным биллингом</t>
  </si>
  <si>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Здания с термореновацией, с индивидуальными терморегуляторами, в распределителями и  </t>
    </r>
    <r>
      <rPr>
        <b/>
        <sz val="10"/>
        <color indexed="10"/>
        <rFont val="Arial Cyr"/>
        <family val="0"/>
      </rPr>
      <t>БЕЗ индивидуального биллинга</t>
    </r>
  </si>
  <si>
    <r>
      <t xml:space="preserve">Здания с термореновацией, с индивидуальными терморегуляторами, </t>
    </r>
    <r>
      <rPr>
        <b/>
        <sz val="10"/>
        <color indexed="10"/>
        <rFont val="Arial Cyr"/>
        <family val="0"/>
      </rPr>
      <t>БЕЗ распределителей и   индивидуального биллинга</t>
    </r>
  </si>
  <si>
    <r>
      <t xml:space="preserve">Здания с термореновацией, </t>
    </r>
    <r>
      <rPr>
        <b/>
        <sz val="10"/>
        <color indexed="10"/>
        <rFont val="Arial Cyr"/>
        <family val="0"/>
      </rPr>
      <t>БЕЗ индивидуальных терморегуляторов,  распределителей и   индивидуального биллинга</t>
    </r>
  </si>
  <si>
    <r>
      <rPr>
        <b/>
        <sz val="10"/>
        <color indexed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Здания </t>
    </r>
    <r>
      <rPr>
        <b/>
        <sz val="10"/>
        <color indexed="10"/>
        <rFont val="Arial Cyr"/>
        <family val="0"/>
      </rPr>
      <t>БЕЗ термореновации,  индивидуальных терморегуляторов,  распределителей и   индивидуального биллинга</t>
    </r>
  </si>
  <si>
    <t>Минск 60 жилых домов</t>
  </si>
  <si>
    <t>13 домов</t>
  </si>
  <si>
    <t>0 все +биллинг</t>
  </si>
  <si>
    <t>5 домов</t>
  </si>
  <si>
    <t>1 без биллинга</t>
  </si>
  <si>
    <t>10 домов</t>
  </si>
  <si>
    <t>2 без распределителей</t>
  </si>
  <si>
    <t>20 домов</t>
  </si>
  <si>
    <t>3 без терморегуляторов</t>
  </si>
  <si>
    <t>12 домов</t>
  </si>
  <si>
    <t>4 без реновации</t>
  </si>
  <si>
    <t>норматив</t>
  </si>
  <si>
    <t>KBt*h/м2</t>
  </si>
  <si>
    <t>0 биллинг</t>
  </si>
  <si>
    <t>Экономия  группы 0 по сравнению с группой 2,%</t>
  </si>
  <si>
    <t>Экономия  группы 0 по сравнению с группой 1,%</t>
  </si>
  <si>
    <t>Гомель 5 жилых домов</t>
  </si>
  <si>
    <t>1 дом</t>
  </si>
  <si>
    <t>4 дома</t>
  </si>
  <si>
    <t>Могилев 21 жилой дом</t>
  </si>
  <si>
    <t>17 домов</t>
  </si>
  <si>
    <t>Брест 21 жилой дом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</si>
</sst>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_р_._-;\-* #,##0_р_._-;_-* &quot;-&quot;??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_-* #,##0.0_р_._-;\-* #,##0.0_р_._-;_-* &quot;-&quot;??_р_._-;_-@_-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\ ##0_р_._-;\-* #\ ##0_р_._-;_-* &quot;-&quot;??_р_._-;_-@_-"/>
    <numFmt numFmtId="193" formatCode="_-* #\ ##0.00000_р_._-;\-* #\ ##0.00000_р_._-;_-* &quot;-&quot;??_р_._-;_-@_-"/>
    <numFmt numFmtId="194" formatCode="_-* #,##0.00000000_р_._-;\-* #,##0.00000000_р_._-;_-* &quot;-&quot;??_р_._-;_-@_-"/>
    <numFmt numFmtId="195" formatCode="_-* #,##0.0000000000_р_._-;\-* #,##0.0000000000_р_._-;_-* &quot;-&quot;??_р_._-;_-@_-"/>
    <numFmt numFmtId="196" formatCode="_-* #,##0.00000\ _₽_-;\-* #,##0.00000\ _₽_-;_-* &quot;-&quot;?????\ _₽_-;_-@_-"/>
    <numFmt numFmtId="197" formatCode="0.000"/>
    <numFmt numFmtId="198" formatCode="0.0"/>
    <numFmt numFmtId="199" formatCode="0.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2"/>
      <name val="Arial Cyr"/>
      <family val="0"/>
    </font>
    <font>
      <sz val="10"/>
      <name val="Tahoma"/>
      <family val="0"/>
    </font>
    <font>
      <b/>
      <sz val="10"/>
      <name val="Tahoma"/>
      <family val="0"/>
    </font>
    <font>
      <sz val="10"/>
      <color indexed="12"/>
      <name val="Arial Cyr"/>
      <family val="0"/>
    </font>
    <font>
      <sz val="12"/>
      <color indexed="63"/>
      <name val="Arial"/>
      <family val="2"/>
    </font>
    <font>
      <b/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color indexed="12"/>
      <name val="Arial Cyr"/>
      <family val="0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0"/>
    </font>
    <font>
      <b/>
      <sz val="14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92D050"/>
      <name val="Arial Cyr"/>
      <family val="0"/>
    </font>
    <font>
      <sz val="10"/>
      <color rgb="FFC00000"/>
      <name val="Arial Cyr"/>
      <family val="0"/>
    </font>
    <font>
      <b/>
      <sz val="10"/>
      <color rgb="FFFF0000"/>
      <name val="Arial Cyr"/>
      <family val="0"/>
    </font>
    <font>
      <b/>
      <sz val="14"/>
      <color rgb="FF00B05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2" fontId="2" fillId="0" borderId="0" xfId="67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82" fontId="0" fillId="0" borderId="0" xfId="0" applyNumberFormat="1" applyAlignment="1">
      <alignment/>
    </xf>
    <xf numFmtId="182" fontId="3" fillId="0" borderId="0" xfId="0" applyNumberFormat="1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 quotePrefix="1">
      <alignment horizontal="center"/>
    </xf>
    <xf numFmtId="0" fontId="3" fillId="0" borderId="0" xfId="0" applyFont="1" applyAlignment="1" quotePrefix="1">
      <alignment horizontal="center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4" fillId="0" borderId="0" xfId="0" applyFont="1" applyBorder="1" applyAlignment="1">
      <alignment/>
    </xf>
    <xf numFmtId="187" fontId="1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7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center"/>
    </xf>
    <xf numFmtId="0" fontId="14" fillId="0" borderId="0" xfId="0" applyFont="1" applyAlignment="1">
      <alignment wrapText="1"/>
    </xf>
    <xf numFmtId="182" fontId="0" fillId="0" borderId="0" xfId="67" applyNumberFormat="1" applyFont="1" applyAlignment="1">
      <alignment/>
    </xf>
    <xf numFmtId="0" fontId="13" fillId="0" borderId="0" xfId="0" applyFont="1" applyBorder="1" applyAlignment="1">
      <alignment/>
    </xf>
    <xf numFmtId="191" fontId="0" fillId="0" borderId="0" xfId="67" applyNumberFormat="1" applyFont="1" applyAlignment="1">
      <alignment/>
    </xf>
    <xf numFmtId="187" fontId="3" fillId="0" borderId="0" xfId="0" applyNumberFormat="1" applyFont="1" applyAlignment="1">
      <alignment/>
    </xf>
    <xf numFmtId="9" fontId="0" fillId="0" borderId="0" xfId="64" applyFont="1" applyAlignment="1">
      <alignment/>
    </xf>
    <xf numFmtId="0" fontId="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182" fontId="21" fillId="0" borderId="0" xfId="67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182" fontId="20" fillId="0" borderId="0" xfId="67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2" fontId="3" fillId="0" borderId="0" xfId="67" applyNumberFormat="1" applyFont="1" applyBorder="1" applyAlignment="1">
      <alignment/>
    </xf>
    <xf numFmtId="182" fontId="3" fillId="0" borderId="0" xfId="67" applyNumberFormat="1" applyFont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/>
    </xf>
    <xf numFmtId="182" fontId="14" fillId="0" borderId="0" xfId="67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 horizontal="center" wrapText="1"/>
    </xf>
    <xf numFmtId="0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182" fontId="2" fillId="32" borderId="0" xfId="67" applyNumberFormat="1" applyFont="1" applyFill="1" applyAlignment="1">
      <alignment horizontal="center"/>
    </xf>
    <xf numFmtId="0" fontId="23" fillId="0" borderId="0" xfId="0" applyFont="1" applyAlignment="1">
      <alignment/>
    </xf>
    <xf numFmtId="0" fontId="0" fillId="33" borderId="0" xfId="0" applyFill="1" applyAlignment="1">
      <alignment/>
    </xf>
    <xf numFmtId="182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/>
    </xf>
    <xf numFmtId="9" fontId="2" fillId="0" borderId="0" xfId="64" applyFont="1" applyAlignment="1">
      <alignment horizont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59" applyFont="1" applyAlignment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wrapText="1"/>
      <protection/>
    </xf>
    <xf numFmtId="0" fontId="3" fillId="0" borderId="0" xfId="59" applyFont="1">
      <alignment/>
      <protection/>
    </xf>
    <xf numFmtId="0" fontId="0" fillId="0" borderId="0" xfId="0" applyAlignment="1">
      <alignment wrapText="1"/>
    </xf>
    <xf numFmtId="0" fontId="0" fillId="0" borderId="0" xfId="59" applyAlignment="1">
      <alignment horizontal="center"/>
      <protection/>
    </xf>
    <xf numFmtId="0" fontId="67" fillId="0" borderId="0" xfId="59" applyFont="1">
      <alignment/>
      <protection/>
    </xf>
    <xf numFmtId="0" fontId="3" fillId="0" borderId="10" xfId="59" applyFont="1" applyBorder="1">
      <alignment/>
      <protection/>
    </xf>
    <xf numFmtId="0" fontId="0" fillId="0" borderId="10" xfId="59" applyBorder="1">
      <alignment/>
      <protection/>
    </xf>
    <xf numFmtId="0" fontId="0" fillId="0" borderId="10" xfId="59" applyFont="1" applyBorder="1">
      <alignment/>
      <protection/>
    </xf>
    <xf numFmtId="182" fontId="0" fillId="0" borderId="10" xfId="69" applyNumberFormat="1" applyFont="1" applyBorder="1" applyAlignment="1">
      <alignment/>
    </xf>
    <xf numFmtId="0" fontId="68" fillId="0" borderId="10" xfId="59" applyFont="1" applyBorder="1" applyAlignment="1">
      <alignment wrapText="1"/>
      <protection/>
    </xf>
    <xf numFmtId="198" fontId="68" fillId="0" borderId="10" xfId="59" applyNumberFormat="1" applyFont="1" applyBorder="1" applyAlignment="1">
      <alignment horizontal="center" vertical="center"/>
      <protection/>
    </xf>
    <xf numFmtId="2" fontId="68" fillId="0" borderId="10" xfId="59" applyNumberFormat="1" applyFont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69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Минск</a:t>
            </a:r>
          </a:p>
        </c:rich>
      </c:tx>
      <c:layout>
        <c:manualLayout>
          <c:xMode val="factor"/>
          <c:yMode val="factor"/>
          <c:x val="-0.0302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1"/>
          <c:w val="0.71925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учета'!$D$18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учета'!$E$18:$I$18</c:f>
              <c:numCache>
                <c:ptCount val="5"/>
                <c:pt idx="0">
                  <c:v>0.11528000000000001</c:v>
                </c:pt>
                <c:pt idx="1">
                  <c:v>0.09910153846153848</c:v>
                </c:pt>
                <c:pt idx="2">
                  <c:v>0.08803384615384614</c:v>
                </c:pt>
                <c:pt idx="3">
                  <c:v>0.06573803076923078</c:v>
                </c:pt>
                <c:pt idx="4">
                  <c:v>0.07162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учета'!$D$19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учета'!$E$19:$I$19</c:f>
              <c:numCache>
                <c:ptCount val="5"/>
                <c:pt idx="0">
                  <c:v>0.156024</c:v>
                </c:pt>
                <c:pt idx="1">
                  <c:v>0.145456</c:v>
                </c:pt>
                <c:pt idx="2">
                  <c:v>0.15316000000000002</c:v>
                </c:pt>
                <c:pt idx="3">
                  <c:v>0.09504</c:v>
                </c:pt>
                <c:pt idx="4">
                  <c:v>0.08593199999999998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учета'!$D$20</c:f>
              <c:strCache>
                <c:ptCount val="1"/>
                <c:pt idx="0">
                  <c:v>2 без распределителей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учета'!$E$20:$I$20</c:f>
              <c:numCache>
                <c:ptCount val="5"/>
                <c:pt idx="0">
                  <c:v>0.11761200000000001</c:v>
                </c:pt>
                <c:pt idx="1">
                  <c:v>0.114906</c:v>
                </c:pt>
                <c:pt idx="2">
                  <c:v>0.12059499999999998</c:v>
                </c:pt>
                <c:pt idx="3">
                  <c:v>0.0976274</c:v>
                </c:pt>
                <c:pt idx="4">
                  <c:v>0.112246</c:v>
                </c:pt>
              </c:numCache>
            </c:numRef>
          </c:val>
        </c:ser>
        <c:ser>
          <c:idx val="3"/>
          <c:order val="3"/>
          <c:tx>
            <c:strRef>
              <c:f>'[4]Эффект от инд учета'!$D$21</c:f>
              <c:strCache>
                <c:ptCount val="1"/>
                <c:pt idx="0">
                  <c:v>3 без терморегуляторов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учета'!$E$21:$I$21</c:f>
              <c:numCache>
                <c:ptCount val="5"/>
                <c:pt idx="0">
                  <c:v>0.10858736842105265</c:v>
                </c:pt>
                <c:pt idx="1">
                  <c:v>0.1112931</c:v>
                </c:pt>
                <c:pt idx="2">
                  <c:v>0.11439099999999999</c:v>
                </c:pt>
                <c:pt idx="3">
                  <c:v>0.09076</c:v>
                </c:pt>
                <c:pt idx="4">
                  <c:v>0.09916500000000002</c:v>
                </c:pt>
              </c:numCache>
            </c:numRef>
          </c:val>
        </c:ser>
        <c:ser>
          <c:idx val="4"/>
          <c:order val="4"/>
          <c:tx>
            <c:strRef>
              <c:f>'[4]Эффект от инд учета'!$D$22</c:f>
              <c:strCache>
                <c:ptCount val="1"/>
                <c:pt idx="0">
                  <c:v>4 без реновации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учета'!$E$22:$I$22</c:f>
              <c:numCache>
                <c:ptCount val="5"/>
                <c:pt idx="0">
                  <c:v>0.12518</c:v>
                </c:pt>
                <c:pt idx="1">
                  <c:v>0.12127499999999998</c:v>
                </c:pt>
                <c:pt idx="2">
                  <c:v>0.12631249999999997</c:v>
                </c:pt>
                <c:pt idx="3">
                  <c:v>0.10423566666666667</c:v>
                </c:pt>
                <c:pt idx="4">
                  <c:v>0.11377</c:v>
                </c:pt>
              </c:numCache>
            </c:numRef>
          </c:val>
        </c:ser>
        <c:ser>
          <c:idx val="5"/>
          <c:order val="5"/>
          <c:tx>
            <c:strRef>
              <c:f>'[4]Эффект от инд учета'!$D$23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учета'!$E$17:$I$17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учета'!$E$23:$I$23</c:f>
              <c:numCache>
                <c:ptCount val="5"/>
                <c:pt idx="0">
                  <c:v>0.12086965517241385</c:v>
                </c:pt>
                <c:pt idx="1">
                  <c:v>0.11147066666666659</c:v>
                </c:pt>
                <c:pt idx="2">
                  <c:v>0.1188416666666666</c:v>
                </c:pt>
                <c:pt idx="3">
                  <c:v>0.0993</c:v>
                </c:pt>
                <c:pt idx="4">
                  <c:v>0.0986017813620071</c:v>
                </c:pt>
              </c:numCache>
            </c:numRef>
          </c:val>
        </c:ser>
        <c:overlap val="-27"/>
        <c:gapWidth val="219"/>
        <c:axId val="5744588"/>
        <c:axId val="51701293"/>
      </c:barChart>
      <c:catAx>
        <c:axId val="57445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701293"/>
        <c:crosses val="autoZero"/>
        <c:auto val="1"/>
        <c:lblOffset val="100"/>
        <c:tickLblSkip val="1"/>
        <c:noMultiLvlLbl val="0"/>
      </c:catAx>
      <c:valAx>
        <c:axId val="51701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7445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1"/>
          <c:y val="0.8565"/>
          <c:w val="0.77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base!#REF!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9084250"/>
        <c:axId val="39105067"/>
      </c:lineChart>
      <c:catAx>
        <c:axId val="49084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05067"/>
        <c:crosses val="autoZero"/>
        <c:auto val="1"/>
        <c:lblOffset val="100"/>
        <c:tickLblSkip val="1"/>
        <c:noMultiLvlLbl val="0"/>
      </c:catAx>
      <c:valAx>
        <c:axId val="391050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842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Брест, Гкал*ч/м2</a:t>
            </a:r>
          </a:p>
        </c:rich>
      </c:tx>
      <c:layout>
        <c:manualLayout>
          <c:xMode val="factor"/>
          <c:yMode val="factor"/>
          <c:x val="-0.01075"/>
          <c:y val="-0.0105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5575"/>
          <c:w val="0.79925"/>
          <c:h val="0.80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'[1]брест'!$U$40</c:f>
              <c:strCache>
                <c:ptCount val="1"/>
                <c:pt idx="0">
                  <c:v>норм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'[1]брест'!$V$39:$Z$39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cat>
          <c:val>
            <c:numRef>
              <c:f>'[1]брест'!$V$40:$Z$40</c:f>
              <c:numCache>
                <c:ptCount val="5"/>
                <c:pt idx="0">
                  <c:v>0.14562624999999998</c:v>
                </c:pt>
                <c:pt idx="1">
                  <c:v>0.13550312499999997</c:v>
                </c:pt>
                <c:pt idx="2">
                  <c:v>0.14537705882352941</c:v>
                </c:pt>
                <c:pt idx="3">
                  <c:v>0.14266058823529415</c:v>
                </c:pt>
                <c:pt idx="4">
                  <c:v>0.13744823529411765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'[1]брест'!$U$41</c:f>
              <c:strCache>
                <c:ptCount val="1"/>
                <c:pt idx="0">
                  <c:v>без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'[1]брест'!$V$39:$Z$39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cat>
          <c:val>
            <c:numRef>
              <c:f>'[1]брест'!$V$41:$Z$41</c:f>
              <c:numCache>
                <c:ptCount val="5"/>
                <c:pt idx="0">
                  <c:v>0.0826</c:v>
                </c:pt>
                <c:pt idx="1">
                  <c:v>0.0812225</c:v>
                </c:pt>
                <c:pt idx="2">
                  <c:v>0.0838975</c:v>
                </c:pt>
                <c:pt idx="3">
                  <c:v>0.0832</c:v>
                </c:pt>
                <c:pt idx="4">
                  <c:v>0.07719999999999999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'[1]брест'!$U$42</c:f>
              <c:strCache>
                <c:ptCount val="1"/>
                <c:pt idx="0">
                  <c:v>с учетом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'[1]брест'!$V$39:$Z$39</c:f>
              <c:numCache>
                <c:ptCount val="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</c:numCache>
            </c:numRef>
          </c:cat>
          <c:val>
            <c:numRef>
              <c:f>'[1]брест'!$V$42:$Z$42</c:f>
              <c:numCache>
                <c:ptCount val="5"/>
                <c:pt idx="0">
                  <c:v>0.07108222222222223</c:v>
                </c:pt>
                <c:pt idx="1">
                  <c:v>0.06905375000000002</c:v>
                </c:pt>
                <c:pt idx="2">
                  <c:v>0.06834117647058824</c:v>
                </c:pt>
                <c:pt idx="3">
                  <c:v>0.0566135294117647</c:v>
                </c:pt>
                <c:pt idx="4">
                  <c:v>0.05809823529411764</c:v>
                </c:pt>
              </c:numCache>
            </c:numRef>
          </c:val>
          <c:shape val="box"/>
        </c:ser>
        <c:shape val="box"/>
        <c:axId val="16401284"/>
        <c:axId val="13393829"/>
      </c:bar3DChart>
      <c:catAx>
        <c:axId val="16401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393829"/>
        <c:crosses val="autoZero"/>
        <c:auto val="1"/>
        <c:lblOffset val="100"/>
        <c:tickLblSkip val="1"/>
        <c:noMultiLvlLbl val="0"/>
      </c:catAx>
      <c:valAx>
        <c:axId val="133938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01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575"/>
          <c:w val="0.32825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Брест</a:t>
            </a:r>
          </a:p>
        </c:rich>
      </c:tx>
      <c:layout>
        <c:manualLayout>
          <c:xMode val="factor"/>
          <c:yMode val="factor"/>
          <c:x val="-0.00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75"/>
          <c:y val="0.11725"/>
          <c:w val="0.7912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Brest!$I$45</c:f>
              <c:strCache>
                <c:ptCount val="1"/>
                <c:pt idx="0">
                  <c:v>норм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Brest!$J$45:$N$45</c:f>
              <c:numCache/>
            </c:numRef>
          </c:val>
        </c:ser>
        <c:ser>
          <c:idx val="1"/>
          <c:order val="1"/>
          <c:tx>
            <c:strRef>
              <c:f>Brest!$I$46</c:f>
              <c:strCache>
                <c:ptCount val="1"/>
                <c:pt idx="0">
                  <c:v>без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Brest!$J$46:$N$46</c:f>
              <c:numCache/>
            </c:numRef>
          </c:val>
        </c:ser>
        <c:ser>
          <c:idx val="2"/>
          <c:order val="2"/>
          <c:tx>
            <c:strRef>
              <c:f>Brest!$I$47</c:f>
              <c:strCache>
                <c:ptCount val="1"/>
                <c:pt idx="0">
                  <c:v>с учетом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Brest!$J$47:$N$47</c:f>
              <c:numCache/>
            </c:numRef>
          </c:val>
        </c:ser>
        <c:gapWidth val="219"/>
        <c:axId val="53435598"/>
        <c:axId val="11158335"/>
      </c:barChart>
      <c:lineChart>
        <c:grouping val="standard"/>
        <c:varyColors val="0"/>
        <c:ser>
          <c:idx val="3"/>
          <c:order val="3"/>
          <c:tx>
            <c:strRef>
              <c:f>Brest!$I$48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Brest!$J$44:$N$44</c:f>
              <c:numCache/>
            </c:numRef>
          </c:cat>
          <c:val>
            <c:numRef>
              <c:f>Brest!$J$48:$N$48</c:f>
              <c:numCache/>
            </c:numRef>
          </c:val>
          <c:smooth val="0"/>
        </c:ser>
        <c:axId val="33316152"/>
        <c:axId val="31409913"/>
      </c:lineChart>
      <c:catAx>
        <c:axId val="534355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158335"/>
        <c:crosses val="autoZero"/>
        <c:auto val="1"/>
        <c:lblOffset val="100"/>
        <c:tickLblSkip val="1"/>
        <c:noMultiLvlLbl val="0"/>
      </c:catAx>
      <c:valAx>
        <c:axId val="111583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3435598"/>
        <c:crossesAt val="1"/>
        <c:crossBetween val="between"/>
        <c:dispUnits/>
      </c:valAx>
      <c:catAx>
        <c:axId val="33316152"/>
        <c:scaling>
          <c:orientation val="minMax"/>
        </c:scaling>
        <c:axPos val="b"/>
        <c:delete val="1"/>
        <c:majorTickMark val="out"/>
        <c:minorTickMark val="none"/>
        <c:tickLblPos val="nextTo"/>
        <c:crossAx val="31409913"/>
        <c:crosses val="autoZero"/>
        <c:auto val="1"/>
        <c:lblOffset val="100"/>
        <c:tickLblSkip val="1"/>
        <c:noMultiLvlLbl val="0"/>
      </c:catAx>
      <c:valAx>
        <c:axId val="3140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3161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15"/>
          <c:y val="0.91575"/>
          <c:w val="0.627"/>
          <c:h val="0.0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Гомель</a:t>
            </a:r>
          </a:p>
        </c:rich>
      </c:tx>
      <c:layout>
        <c:manualLayout>
          <c:xMode val="factor"/>
          <c:yMode val="factor"/>
          <c:x val="-0.027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20525"/>
          <c:w val="0.757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учета'!$D$41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учета'!$E$40:$I$40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учета'!$E$41:$I$41</c:f>
              <c:numCache>
                <c:ptCount val="5"/>
                <c:pt idx="0">
                  <c:v>0.08531</c:v>
                </c:pt>
                <c:pt idx="1">
                  <c:v>0.0663</c:v>
                </c:pt>
                <c:pt idx="2">
                  <c:v>0.06534</c:v>
                </c:pt>
                <c:pt idx="3">
                  <c:v>0.06599</c:v>
                </c:pt>
                <c:pt idx="4">
                  <c:v>0.05868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учета'!$D$42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учета'!$E$40:$I$40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учета'!$E$42:$I$42</c:f>
              <c:numCache>
                <c:ptCount val="5"/>
                <c:pt idx="0">
                  <c:v>0.0837425</c:v>
                </c:pt>
                <c:pt idx="1">
                  <c:v>0.0745325</c:v>
                </c:pt>
                <c:pt idx="2">
                  <c:v>0.0762775</c:v>
                </c:pt>
                <c:pt idx="3">
                  <c:v>0.07761</c:v>
                </c:pt>
                <c:pt idx="4">
                  <c:v>0.07255500000000001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учета'!$D$43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учета'!$E$40:$I$40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учета'!$E$43:$I$43</c:f>
              <c:numCache>
                <c:ptCount val="5"/>
                <c:pt idx="0">
                  <c:v>0.13125</c:v>
                </c:pt>
                <c:pt idx="1">
                  <c:v>0.12524</c:v>
                </c:pt>
                <c:pt idx="2">
                  <c:v>0.12803</c:v>
                </c:pt>
                <c:pt idx="3">
                  <c:v>0.11914</c:v>
                </c:pt>
                <c:pt idx="4">
                  <c:v>0.11652</c:v>
                </c:pt>
              </c:numCache>
            </c:numRef>
          </c:val>
        </c:ser>
        <c:overlap val="-27"/>
        <c:gapWidth val="219"/>
        <c:axId val="62658454"/>
        <c:axId val="27055175"/>
      </c:barChart>
      <c:catAx>
        <c:axId val="62658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055175"/>
        <c:crosses val="autoZero"/>
        <c:auto val="1"/>
        <c:lblOffset val="100"/>
        <c:tickLblSkip val="1"/>
        <c:noMultiLvlLbl val="0"/>
      </c:catAx>
      <c:valAx>
        <c:axId val="27055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26584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"/>
          <c:y val="0.897"/>
          <c:w val="0.610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Могилев</a:t>
            </a:r>
          </a:p>
        </c:rich>
      </c:tx>
      <c:layout>
        <c:manualLayout>
          <c:xMode val="factor"/>
          <c:yMode val="factor"/>
          <c:x val="-0.012"/>
          <c:y val="-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5275"/>
          <c:w val="0.8237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учета'!$D$50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учета'!$E$49:$I$49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учета'!$E$50:$I$50</c:f>
              <c:numCache>
                <c:ptCount val="5"/>
                <c:pt idx="0">
                  <c:v>0.09490933319999999</c:v>
                </c:pt>
                <c:pt idx="1">
                  <c:v>0.07829977485</c:v>
                </c:pt>
                <c:pt idx="2">
                  <c:v>0.0811479768</c:v>
                </c:pt>
                <c:pt idx="3">
                  <c:v>0.0833998308</c:v>
                </c:pt>
                <c:pt idx="4">
                  <c:v>0.07209778289999999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учета'!$D$51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учета'!$E$49:$I$49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учета'!$E$51:$I$51</c:f>
              <c:numCache>
                <c:ptCount val="5"/>
                <c:pt idx="0">
                  <c:v>0.09590196164999999</c:v>
                </c:pt>
                <c:pt idx="1">
                  <c:v>0.096095217</c:v>
                </c:pt>
                <c:pt idx="2">
                  <c:v>0.09939516687692306</c:v>
                </c:pt>
                <c:pt idx="3">
                  <c:v>0.09082059112499997</c:v>
                </c:pt>
                <c:pt idx="4">
                  <c:v>0.085464108675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учета'!$D$52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учета'!$E$49:$I$49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учета'!$E$52:$I$52</c:f>
              <c:numCache>
                <c:ptCount val="5"/>
                <c:pt idx="0">
                  <c:v>0.1353</c:v>
                </c:pt>
                <c:pt idx="1">
                  <c:v>0.1304886</c:v>
                </c:pt>
                <c:pt idx="2">
                  <c:v>0.1347258</c:v>
                </c:pt>
                <c:pt idx="3">
                  <c:v>0.11657580000000006</c:v>
                </c:pt>
                <c:pt idx="4">
                  <c:v>0.11680019999999997</c:v>
                </c:pt>
              </c:numCache>
            </c:numRef>
          </c:val>
        </c:ser>
        <c:overlap val="-27"/>
        <c:gapWidth val="219"/>
        <c:axId val="42169984"/>
        <c:axId val="43985537"/>
      </c:barChart>
      <c:catAx>
        <c:axId val="421699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985537"/>
        <c:crosses val="autoZero"/>
        <c:auto val="1"/>
        <c:lblOffset val="100"/>
        <c:tickLblSkip val="1"/>
        <c:noMultiLvlLbl val="0"/>
      </c:catAx>
      <c:valAx>
        <c:axId val="439855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699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575"/>
          <c:y val="0.8905"/>
          <c:w val="0.59075"/>
          <c:h val="0.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Сравнение удельного потребления тепловой энергии групп МКД с разным уровнем оснащенности, г. Брест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5125"/>
          <c:w val="0.8022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'[4]Эффект от инд учета'!$D$61</c:f>
              <c:strCache>
                <c:ptCount val="1"/>
                <c:pt idx="0">
                  <c:v>0 все +биллинг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учета'!$E$60:$I$60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учета'!$E$61:$I$61</c:f>
              <c:numCache>
                <c:ptCount val="5"/>
                <c:pt idx="0">
                  <c:v>0.07108222222222223</c:v>
                </c:pt>
                <c:pt idx="1">
                  <c:v>0.06905375000000002</c:v>
                </c:pt>
                <c:pt idx="2">
                  <c:v>0.06834117647058824</c:v>
                </c:pt>
                <c:pt idx="3">
                  <c:v>0.0566135294117647</c:v>
                </c:pt>
                <c:pt idx="4">
                  <c:v>0.05809823529411764</c:v>
                </c:pt>
              </c:numCache>
            </c:numRef>
          </c:val>
        </c:ser>
        <c:ser>
          <c:idx val="1"/>
          <c:order val="1"/>
          <c:tx>
            <c:strRef>
              <c:f>'[4]Эффект от инд учета'!$D$62</c:f>
              <c:strCache>
                <c:ptCount val="1"/>
                <c:pt idx="0">
                  <c:v>1 без биллинга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учета'!$E$60:$I$60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учета'!$E$62:$I$62</c:f>
              <c:numCache>
                <c:ptCount val="5"/>
                <c:pt idx="0">
                  <c:v>0.0826</c:v>
                </c:pt>
                <c:pt idx="1">
                  <c:v>0.0812225</c:v>
                </c:pt>
                <c:pt idx="2">
                  <c:v>0.0838975</c:v>
                </c:pt>
                <c:pt idx="3">
                  <c:v>0.0832</c:v>
                </c:pt>
                <c:pt idx="4">
                  <c:v>0.07719999999999999</c:v>
                </c:pt>
              </c:numCache>
            </c:numRef>
          </c:val>
        </c:ser>
        <c:ser>
          <c:idx val="2"/>
          <c:order val="2"/>
          <c:tx>
            <c:strRef>
              <c:f>'[4]Эффект от инд учета'!$D$63</c:f>
              <c:strCache>
                <c:ptCount val="1"/>
                <c:pt idx="0">
                  <c:v>норматив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'[4]Эффект от инд учета'!$E$60:$I$60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'[4]Эффект от инд учета'!$E$63:$I$63</c:f>
              <c:numCache>
                <c:ptCount val="5"/>
                <c:pt idx="0">
                  <c:v>0.14562624999999998</c:v>
                </c:pt>
                <c:pt idx="1">
                  <c:v>0.13550312499999997</c:v>
                </c:pt>
                <c:pt idx="2">
                  <c:v>0.14537705882352941</c:v>
                </c:pt>
                <c:pt idx="3">
                  <c:v>0.14266058823529415</c:v>
                </c:pt>
                <c:pt idx="4">
                  <c:v>0.13744823529411765</c:v>
                </c:pt>
              </c:numCache>
            </c:numRef>
          </c:val>
        </c:ser>
        <c:overlap val="-27"/>
        <c:gapWidth val="219"/>
        <c:axId val="60325514"/>
        <c:axId val="6058715"/>
      </c:barChart>
      <c:catAx>
        <c:axId val="603255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58715"/>
        <c:crosses val="autoZero"/>
        <c:auto val="1"/>
        <c:lblOffset val="100"/>
        <c:tickLblSkip val="1"/>
        <c:noMultiLvlLbl val="0"/>
      </c:catAx>
      <c:valAx>
        <c:axId val="6058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25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975"/>
          <c:y val="0.899"/>
          <c:w val="0.5645"/>
          <c:h val="0.0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004"/>
          <c:w val="0.86425"/>
          <c:h val="0.9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'[2]1'!$T$85</c:f>
              <c:strCache>
                <c:ptCount val="1"/>
                <c:pt idx="0">
                  <c:v>0 billing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'[2]1'!$U$85:$Y$85</c:f>
              <c:numCache>
                <c:ptCount val="5"/>
                <c:pt idx="0">
                  <c:v>0.09843428571428571</c:v>
                </c:pt>
                <c:pt idx="1">
                  <c:v>0.08286666666666666</c:v>
                </c:pt>
                <c:pt idx="2">
                  <c:v>0.08272</c:v>
                </c:pt>
                <c:pt idx="3">
                  <c:v>0.06573803076923078</c:v>
                </c:pt>
                <c:pt idx="4">
                  <c:v>0.07162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'[2]1'!$T$86</c:f>
              <c:strCache>
                <c:ptCount val="1"/>
                <c:pt idx="0">
                  <c:v>1 no billing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'[2]1'!$U$86:$Y$86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0.11725000000000001</c:v>
                </c:pt>
                <c:pt idx="3">
                  <c:v>0.083985</c:v>
                </c:pt>
                <c:pt idx="4">
                  <c:v>0.08593199999999998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'[2]1'!$T$87</c:f>
              <c:strCache>
                <c:ptCount val="1"/>
                <c:pt idx="0">
                  <c:v>2 no HCA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'[2]1'!$U$87:$Y$87</c:f>
              <c:numCache>
                <c:ptCount val="5"/>
                <c:pt idx="0">
                  <c:v>0.11761200000000001</c:v>
                </c:pt>
                <c:pt idx="1">
                  <c:v>0.114906</c:v>
                </c:pt>
                <c:pt idx="2">
                  <c:v>0.12059499999999998</c:v>
                </c:pt>
                <c:pt idx="3">
                  <c:v>0.0976274</c:v>
                </c:pt>
                <c:pt idx="4">
                  <c:v>0.10931777777777779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'[2]1'!$T$88</c:f>
              <c:strCache>
                <c:ptCount val="1"/>
                <c:pt idx="0">
                  <c:v>3 no regulators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'[2]1'!$U$88:$Y$88</c:f>
              <c:numCache>
                <c:ptCount val="5"/>
                <c:pt idx="0">
                  <c:v>0.11462000000000001</c:v>
                </c:pt>
                <c:pt idx="1">
                  <c:v>0.1112931</c:v>
                </c:pt>
                <c:pt idx="2">
                  <c:v>0.11439099999999999</c:v>
                </c:pt>
                <c:pt idx="3">
                  <c:v>0.08990947368421053</c:v>
                </c:pt>
                <c:pt idx="4">
                  <c:v>0.09851368421052634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'[2]1'!$T$89</c:f>
              <c:strCache>
                <c:ptCount val="1"/>
                <c:pt idx="0">
                  <c:v>4 no renovation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'[2]1'!$U$89:$Y$89</c:f>
              <c:numCache>
                <c:ptCount val="5"/>
                <c:pt idx="0">
                  <c:v>0.12518</c:v>
                </c:pt>
                <c:pt idx="1">
                  <c:v>0.12127499999999998</c:v>
                </c:pt>
                <c:pt idx="2">
                  <c:v>0.12631249999999997</c:v>
                </c:pt>
                <c:pt idx="3">
                  <c:v>0.10423566666666667</c:v>
                </c:pt>
                <c:pt idx="4">
                  <c:v>0.11377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'[2]1'!$T$90</c:f>
              <c:strCache>
                <c:ptCount val="1"/>
                <c:pt idx="0">
                  <c:v>normative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'[2]1'!$U$84:$Y$84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'[2]1'!$U$90:$Y$90</c:f>
              <c:numCache>
                <c:ptCount val="5"/>
                <c:pt idx="0">
                  <c:v>0.12070805964912279</c:v>
                </c:pt>
                <c:pt idx="1">
                  <c:v>0.11149674615384615</c:v>
                </c:pt>
                <c:pt idx="2">
                  <c:v>0.11888204358974361</c:v>
                </c:pt>
                <c:pt idx="3">
                  <c:v>0.09951134358974359</c:v>
                </c:pt>
                <c:pt idx="4">
                  <c:v>0.0987126699751861</c:v>
                </c:pt>
              </c:numCache>
            </c:numRef>
          </c:val>
          <c:shape val="box"/>
        </c:ser>
        <c:shape val="box"/>
        <c:axId val="54528436"/>
        <c:axId val="20993877"/>
      </c:bar3DChart>
      <c:catAx>
        <c:axId val="5452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993877"/>
        <c:crosses val="autoZero"/>
        <c:auto val="1"/>
        <c:lblOffset val="100"/>
        <c:tickLblSkip val="1"/>
        <c:noMultiLvlLbl val="0"/>
      </c:catAx>
      <c:valAx>
        <c:axId val="209938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"/>
          <c:y val="0.34025"/>
          <c:w val="0.11475"/>
          <c:h val="0.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снижение затрат домов типа 0 (ГКал/М2)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775"/>
          <c:y val="0.115"/>
          <c:w val="0.984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'[3]графики'!$D$9:$H$9</c:f>
              <c:numCache>
                <c:ptCount val="5"/>
                <c:pt idx="0">
                  <c:v>0.098</c:v>
                </c:pt>
                <c:pt idx="1">
                  <c:v>0.082</c:v>
                </c:pt>
                <c:pt idx="2">
                  <c:v>0.082</c:v>
                </c:pt>
                <c:pt idx="3">
                  <c:v>0.066</c:v>
                </c:pt>
                <c:pt idx="4">
                  <c:v>0.071</c:v>
                </c:pt>
              </c:numCache>
            </c:numRef>
          </c:val>
        </c:ser>
        <c:axId val="54727166"/>
        <c:axId val="22782447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'[3]графики'!$D$10:$H$10</c:f>
              <c:numCache>
                <c:ptCount val="5"/>
                <c:pt idx="0">
                  <c:v>0</c:v>
                </c:pt>
                <c:pt idx="1">
                  <c:v>0.17</c:v>
                </c:pt>
                <c:pt idx="2">
                  <c:v>0.34</c:v>
                </c:pt>
                <c:pt idx="3">
                  <c:v>0.34</c:v>
                </c:pt>
                <c:pt idx="4">
                  <c:v>0.29</c:v>
                </c:pt>
              </c:numCache>
            </c:numRef>
          </c:val>
          <c:smooth val="0"/>
        </c:ser>
        <c:axId val="3715432"/>
        <c:axId val="33438889"/>
      </c:lineChart>
      <c:catAx>
        <c:axId val="54727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782447"/>
        <c:crosses val="autoZero"/>
        <c:auto val="1"/>
        <c:lblOffset val="100"/>
        <c:tickLblSkip val="1"/>
        <c:noMultiLvlLbl val="0"/>
      </c:catAx>
      <c:valAx>
        <c:axId val="22782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727166"/>
        <c:crossesAt val="1"/>
        <c:crossBetween val="between"/>
        <c:dispUnits/>
      </c:valAx>
      <c:catAx>
        <c:axId val="3715432"/>
        <c:scaling>
          <c:orientation val="minMax"/>
        </c:scaling>
        <c:axPos val="b"/>
        <c:delete val="1"/>
        <c:majorTickMark val="out"/>
        <c:minorTickMark val="none"/>
        <c:tickLblPos val="nextTo"/>
        <c:crossAx val="33438889"/>
        <c:crosses val="autoZero"/>
        <c:auto val="1"/>
        <c:lblOffset val="100"/>
        <c:tickLblSkip val="1"/>
        <c:noMultiLvlLbl val="0"/>
      </c:catAx>
      <c:valAx>
        <c:axId val="334388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154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775"/>
          <c:y val="0.8975"/>
          <c:w val="0.419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снижение затрат домов типа 0 ( КВт/М2)</a:t>
            </a:r>
          </a:p>
        </c:rich>
      </c:tx>
      <c:layout>
        <c:manualLayout>
          <c:xMode val="factor"/>
          <c:yMode val="factor"/>
          <c:x val="-0.003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20625"/>
          <c:w val="0.606"/>
          <c:h val="0.8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'[3]приложение по графикам'!$E$127</c:f>
              <c:strCache>
                <c:ptCount val="1"/>
                <c:pt idx="0">
                  <c:v>тип 0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'[3]приложение по графикам'!$F$126:$J$126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cat>
          <c:val>
            <c:numRef>
              <c:f>'[3]приложение по графикам'!$F$127:$J$127</c:f>
              <c:numCache>
                <c:ptCount val="5"/>
                <c:pt idx="0">
                  <c:v>113.68</c:v>
                </c:pt>
                <c:pt idx="1">
                  <c:v>95.12</c:v>
                </c:pt>
                <c:pt idx="2">
                  <c:v>95.12</c:v>
                </c:pt>
                <c:pt idx="3">
                  <c:v>76.56</c:v>
                </c:pt>
                <c:pt idx="4">
                  <c:v>82.36</c:v>
                </c:pt>
              </c:numCache>
            </c:numRef>
          </c:val>
        </c:ser>
        <c:axId val="32514546"/>
        <c:axId val="24195459"/>
      </c:barChart>
      <c:lineChart>
        <c:grouping val="standard"/>
        <c:varyColors val="0"/>
        <c:ser>
          <c:idx val="1"/>
          <c:order val="1"/>
          <c:tx>
            <c:strRef>
              <c:f>'[3]приложение по графикам'!$E$128</c:f>
              <c:strCache>
                <c:ptCount val="1"/>
                <c:pt idx="0">
                  <c:v>снижение в 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'[3]приложение по графикам'!$F$126:$J$126</c:f>
              <c:numCache>
                <c:ptCount val="5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</c:numCache>
            </c:numRef>
          </c:cat>
          <c:val>
            <c:numRef>
              <c:f>'[3]приложение по графикам'!$F$128:$J$128</c:f>
              <c:numCache>
                <c:ptCount val="5"/>
                <c:pt idx="0">
                  <c:v>0</c:v>
                </c:pt>
                <c:pt idx="1">
                  <c:v>0.17</c:v>
                </c:pt>
                <c:pt idx="2">
                  <c:v>0.34</c:v>
                </c:pt>
                <c:pt idx="3">
                  <c:v>0.34</c:v>
                </c:pt>
                <c:pt idx="4">
                  <c:v>0.29</c:v>
                </c:pt>
              </c:numCache>
            </c:numRef>
          </c:val>
          <c:smooth val="0"/>
        </c:ser>
        <c:axId val="16432540"/>
        <c:axId val="13675133"/>
      </c:lineChart>
      <c:catAx>
        <c:axId val="325145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95459"/>
        <c:crosses val="autoZero"/>
        <c:auto val="1"/>
        <c:lblOffset val="100"/>
        <c:tickLblSkip val="1"/>
        <c:noMultiLvlLbl val="0"/>
      </c:catAx>
      <c:valAx>
        <c:axId val="24195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514546"/>
        <c:crossesAt val="1"/>
        <c:crossBetween val="between"/>
        <c:dispUnits/>
      </c:valAx>
      <c:catAx>
        <c:axId val="16432540"/>
        <c:scaling>
          <c:orientation val="minMax"/>
        </c:scaling>
        <c:axPos val="b"/>
        <c:delete val="1"/>
        <c:majorTickMark val="out"/>
        <c:minorTickMark val="none"/>
        <c:tickLblPos val="nextTo"/>
        <c:crossAx val="13675133"/>
        <c:crosses val="autoZero"/>
        <c:auto val="1"/>
        <c:lblOffset val="100"/>
        <c:tickLblSkip val="1"/>
        <c:noMultiLvlLbl val="0"/>
      </c:catAx>
      <c:valAx>
        <c:axId val="1367513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64325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25"/>
          <c:y val="0.8975"/>
          <c:w val="0.607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сравнение типов домов 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0-2-3</a:t>
            </a:r>
          </a:p>
        </c:rich>
      </c:tx>
      <c:layout>
        <c:manualLayout>
          <c:xMode val="factor"/>
          <c:yMode val="factor"/>
          <c:x val="-0.00775"/>
          <c:y val="-0.00725"/>
        </c:manualLayout>
      </c:layout>
      <c:spPr>
        <a:noFill/>
        <a:ln w="3175">
          <a:noFill/>
        </a:ln>
      </c:spPr>
    </c:title>
    <c:view3D>
      <c:rotX val="15"/>
      <c:hPercent val="124"/>
      <c:rotY val="20"/>
      <c:depthPercent val="100"/>
      <c:rAngAx val="1"/>
    </c:view3D>
    <c:plotArea>
      <c:layout>
        <c:manualLayout>
          <c:xMode val="edge"/>
          <c:yMode val="edge"/>
          <c:x val="0.03675"/>
          <c:y val="0.24625"/>
          <c:w val="0.53175"/>
          <c:h val="0.71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'[3]графики'!$C$53</c:f>
              <c:strCache>
                <c:ptCount val="1"/>
                <c:pt idx="0">
                  <c:v>0 billing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'[3]графики'!$D$52:$H$52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'[3]графики'!$D$53:$H$53</c:f>
              <c:numCache>
                <c:ptCount val="5"/>
                <c:pt idx="0">
                  <c:v>0.09843428571428571</c:v>
                </c:pt>
                <c:pt idx="1">
                  <c:v>0.08286666666666666</c:v>
                </c:pt>
                <c:pt idx="2">
                  <c:v>0.08272</c:v>
                </c:pt>
                <c:pt idx="3">
                  <c:v>0.06573803076923078</c:v>
                </c:pt>
                <c:pt idx="4">
                  <c:v>0.07162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'[3]графики'!$C$54</c:f>
              <c:strCache>
                <c:ptCount val="1"/>
                <c:pt idx="0">
                  <c:v>2 no HCA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'[3]графики'!$D$52:$H$52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'[3]графики'!$D$54:$H$54</c:f>
              <c:numCache>
                <c:ptCount val="5"/>
                <c:pt idx="0">
                  <c:v>0.11761200000000001</c:v>
                </c:pt>
                <c:pt idx="1">
                  <c:v>0.114906</c:v>
                </c:pt>
                <c:pt idx="2">
                  <c:v>0.12059499999999998</c:v>
                </c:pt>
                <c:pt idx="3">
                  <c:v>0.0976274</c:v>
                </c:pt>
                <c:pt idx="4">
                  <c:v>0.10931777777777779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'[3]графики'!$C$55</c:f>
              <c:strCache>
                <c:ptCount val="1"/>
                <c:pt idx="0">
                  <c:v>3 no regulators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'[3]графики'!$D$52:$H$52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'[3]графики'!$D$55:$H$55</c:f>
              <c:numCache>
                <c:ptCount val="5"/>
                <c:pt idx="0">
                  <c:v>0.11462000000000001</c:v>
                </c:pt>
                <c:pt idx="1">
                  <c:v>0.1112931</c:v>
                </c:pt>
                <c:pt idx="2">
                  <c:v>0.11439099999999999</c:v>
                </c:pt>
                <c:pt idx="3">
                  <c:v>0.08990947368421053</c:v>
                </c:pt>
                <c:pt idx="4">
                  <c:v>0.09851368421052634</c:v>
                </c:pt>
              </c:numCache>
            </c:numRef>
          </c:val>
          <c:shape val="box"/>
        </c:ser>
        <c:shape val="box"/>
        <c:axId val="55967334"/>
        <c:axId val="33943959"/>
      </c:bar3DChart>
      <c:catAx>
        <c:axId val="559673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943959"/>
        <c:crosses val="autoZero"/>
        <c:auto val="1"/>
        <c:lblOffset val="100"/>
        <c:tickLblSkip val="1"/>
        <c:noMultiLvlLbl val="0"/>
      </c:catAx>
      <c:valAx>
        <c:axId val="33943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9673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"/>
          <c:y val="0.89375"/>
          <c:w val="0.897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сравнение домов типов 0-2-3 (КВт/М2)</a:t>
            </a:r>
          </a:p>
        </c:rich>
      </c:tx>
      <c:layout>
        <c:manualLayout>
          <c:xMode val="factor"/>
          <c:yMode val="factor"/>
          <c:x val="-0.008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3775"/>
          <c:y val="0.205"/>
          <c:w val="0.675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'[3]приложение по графикам'!$E$170</c:f>
              <c:strCache>
                <c:ptCount val="1"/>
                <c:pt idx="0">
                  <c:v>0 billing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'[3]приложение по графикам'!$F$169:$J$169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'[3]приложение по графикам'!$F$170:$J$170</c:f>
              <c:numCache>
                <c:ptCount val="5"/>
                <c:pt idx="0">
                  <c:v>114.18377142857142</c:v>
                </c:pt>
                <c:pt idx="1">
                  <c:v>96.12533333333333</c:v>
                </c:pt>
                <c:pt idx="2">
                  <c:v>95.9552</c:v>
                </c:pt>
                <c:pt idx="3">
                  <c:v>76.2561156923077</c:v>
                </c:pt>
                <c:pt idx="4">
                  <c:v>83.0792</c:v>
                </c:pt>
              </c:numCache>
            </c:numRef>
          </c:val>
        </c:ser>
        <c:ser>
          <c:idx val="1"/>
          <c:order val="1"/>
          <c:tx>
            <c:strRef>
              <c:f>'[3]приложение по графикам'!$E$171</c:f>
              <c:strCache>
                <c:ptCount val="1"/>
                <c:pt idx="0">
                  <c:v>2 no HCA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'[3]приложение по графикам'!$F$169:$J$169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'[3]приложение по графикам'!$F$171:$J$171</c:f>
              <c:numCache>
                <c:ptCount val="5"/>
                <c:pt idx="0">
                  <c:v>136.42992</c:v>
                </c:pt>
                <c:pt idx="1">
                  <c:v>133.29095999999998</c:v>
                </c:pt>
                <c:pt idx="2">
                  <c:v>139.89019999999996</c:v>
                </c:pt>
                <c:pt idx="3">
                  <c:v>113.24778400000001</c:v>
                </c:pt>
                <c:pt idx="4">
                  <c:v>126.80862222222224</c:v>
                </c:pt>
              </c:numCache>
            </c:numRef>
          </c:val>
        </c:ser>
        <c:ser>
          <c:idx val="2"/>
          <c:order val="2"/>
          <c:tx>
            <c:strRef>
              <c:f>'[3]приложение по графикам'!$E$172</c:f>
              <c:strCache>
                <c:ptCount val="1"/>
                <c:pt idx="0">
                  <c:v>3 no regulators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'[3]приложение по графикам'!$F$169:$J$169</c:f>
              <c:strCache>
                <c:ptCount val="5"/>
                <c:pt idx="0">
                  <c:v>2010/2011</c:v>
                </c:pt>
                <c:pt idx="1">
                  <c:v>2011/2012</c:v>
                </c:pt>
                <c:pt idx="2">
                  <c:v>2012/2013</c:v>
                </c:pt>
                <c:pt idx="3">
                  <c:v>2013/2014</c:v>
                </c:pt>
                <c:pt idx="4">
                  <c:v>2014/2015</c:v>
                </c:pt>
              </c:strCache>
            </c:strRef>
          </c:cat>
          <c:val>
            <c:numRef>
              <c:f>'[3]приложение по графикам'!$F$172:$J$172</c:f>
              <c:numCache>
                <c:ptCount val="5"/>
                <c:pt idx="0">
                  <c:v>132.9592</c:v>
                </c:pt>
                <c:pt idx="1">
                  <c:v>129.099996</c:v>
                </c:pt>
                <c:pt idx="2">
                  <c:v>132.69356</c:v>
                </c:pt>
                <c:pt idx="3">
                  <c:v>104.29498947368421</c:v>
                </c:pt>
                <c:pt idx="4">
                  <c:v>114.27587368421055</c:v>
                </c:pt>
              </c:numCache>
            </c:numRef>
          </c:val>
        </c:ser>
        <c:gapWidth val="219"/>
        <c:axId val="37060176"/>
        <c:axId val="65106129"/>
      </c:barChart>
      <c:catAx>
        <c:axId val="370601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106129"/>
        <c:crosses val="autoZero"/>
        <c:auto val="1"/>
        <c:lblOffset val="100"/>
        <c:tickLblSkip val="1"/>
        <c:noMultiLvlLbl val="0"/>
      </c:catAx>
      <c:valAx>
        <c:axId val="651061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0601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9775"/>
          <c:w val="0.931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m8UP@u5isHRFV.20EBLmjJ" TargetMode="External" /><Relationship Id="rId2" Type="http://schemas.openxmlformats.org/officeDocument/2006/relationships/image" Target="cid:l12L@r4AXPZ1s.8RhYg2sp" TargetMode="External" /><Relationship Id="rId3" Type="http://schemas.openxmlformats.org/officeDocument/2006/relationships/image" Target="cid:EMGp@BUyPfsxl.zSHB8yTd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314325</xdr:colOff>
      <xdr:row>0</xdr:row>
      <xdr:rowOff>1543050</xdr:rowOff>
    </xdr:to>
    <xdr:pic>
      <xdr:nvPicPr>
        <xdr:cNvPr id="1" name="id283dd6c-eef1-9a1d-ca56-5ee4de0b1fdd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05441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152400</xdr:colOff>
      <xdr:row>2</xdr:row>
      <xdr:rowOff>9525</xdr:rowOff>
    </xdr:to>
    <xdr:pic>
      <xdr:nvPicPr>
        <xdr:cNvPr id="2" name="id987ec2ee-b796-ecea-65-2c147aba33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1590675"/>
          <a:ext cx="96202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5</xdr:col>
      <xdr:colOff>704850</xdr:colOff>
      <xdr:row>3</xdr:row>
      <xdr:rowOff>19050</xdr:rowOff>
    </xdr:to>
    <xdr:pic>
      <xdr:nvPicPr>
        <xdr:cNvPr id="3" name="id1fd8ccd2-7fed-246f-c2a4-99c0297d8c2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0" y="3181350"/>
          <a:ext cx="10172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5876925</xdr:colOff>
      <xdr:row>35</xdr:row>
      <xdr:rowOff>266700</xdr:rowOff>
    </xdr:to>
    <xdr:graphicFrame>
      <xdr:nvGraphicFramePr>
        <xdr:cNvPr id="4" name="Chart 6"/>
        <xdr:cNvGraphicFramePr/>
      </xdr:nvGraphicFramePr>
      <xdr:xfrm>
        <a:off x="314325" y="7391400"/>
        <a:ext cx="5876925" cy="3667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285750</xdr:colOff>
      <xdr:row>38</xdr:row>
      <xdr:rowOff>104775</xdr:rowOff>
    </xdr:from>
    <xdr:to>
      <xdr:col>1</xdr:col>
      <xdr:colOff>5600700</xdr:colOff>
      <xdr:row>47</xdr:row>
      <xdr:rowOff>666750</xdr:rowOff>
    </xdr:to>
    <xdr:graphicFrame>
      <xdr:nvGraphicFramePr>
        <xdr:cNvPr id="5" name="Chart 7"/>
        <xdr:cNvGraphicFramePr/>
      </xdr:nvGraphicFramePr>
      <xdr:xfrm>
        <a:off x="600075" y="11868150"/>
        <a:ext cx="5324475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295275</xdr:colOff>
      <xdr:row>48</xdr:row>
      <xdr:rowOff>0</xdr:rowOff>
    </xdr:from>
    <xdr:to>
      <xdr:col>1</xdr:col>
      <xdr:colOff>5476875</xdr:colOff>
      <xdr:row>60</xdr:row>
      <xdr:rowOff>0</xdr:rowOff>
    </xdr:to>
    <xdr:graphicFrame>
      <xdr:nvGraphicFramePr>
        <xdr:cNvPr id="6" name="Chart 9"/>
        <xdr:cNvGraphicFramePr/>
      </xdr:nvGraphicFramePr>
      <xdr:xfrm>
        <a:off x="295275" y="14592300"/>
        <a:ext cx="5495925" cy="2695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61</xdr:row>
      <xdr:rowOff>0</xdr:rowOff>
    </xdr:from>
    <xdr:to>
      <xdr:col>1</xdr:col>
      <xdr:colOff>5743575</xdr:colOff>
      <xdr:row>74</xdr:row>
      <xdr:rowOff>133350</xdr:rowOff>
    </xdr:to>
    <xdr:graphicFrame>
      <xdr:nvGraphicFramePr>
        <xdr:cNvPr id="7" name="Chart 10"/>
        <xdr:cNvGraphicFramePr/>
      </xdr:nvGraphicFramePr>
      <xdr:xfrm>
        <a:off x="314325" y="17468850"/>
        <a:ext cx="5743575" cy="2724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152400</xdr:colOff>
      <xdr:row>205</xdr:row>
      <xdr:rowOff>114300</xdr:rowOff>
    </xdr:from>
    <xdr:to>
      <xdr:col>42</xdr:col>
      <xdr:colOff>228600</xdr:colOff>
      <xdr:row>229</xdr:row>
      <xdr:rowOff>85725</xdr:rowOff>
    </xdr:to>
    <xdr:graphicFrame>
      <xdr:nvGraphicFramePr>
        <xdr:cNvPr id="1" name="Диаграмма 6"/>
        <xdr:cNvGraphicFramePr/>
      </xdr:nvGraphicFramePr>
      <xdr:xfrm>
        <a:off x="14792325" y="35537775"/>
        <a:ext cx="100584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600075</xdr:colOff>
      <xdr:row>82</xdr:row>
      <xdr:rowOff>19050</xdr:rowOff>
    </xdr:from>
    <xdr:to>
      <xdr:col>30</xdr:col>
      <xdr:colOff>28575</xdr:colOff>
      <xdr:row>103</xdr:row>
      <xdr:rowOff>38100</xdr:rowOff>
    </xdr:to>
    <xdr:pic>
      <xdr:nvPicPr>
        <xdr:cNvPr id="2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14392275"/>
          <a:ext cx="7067550" cy="3419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35</xdr:col>
      <xdr:colOff>0</xdr:colOff>
      <xdr:row>82</xdr:row>
      <xdr:rowOff>0</xdr:rowOff>
    </xdr:from>
    <xdr:to>
      <xdr:col>48</xdr:col>
      <xdr:colOff>200025</xdr:colOff>
      <xdr:row>105</xdr:row>
      <xdr:rowOff>142875</xdr:rowOff>
    </xdr:to>
    <xdr:pic>
      <xdr:nvPicPr>
        <xdr:cNvPr id="3" name="Рисунок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611975" y="14373225"/>
          <a:ext cx="9324975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342900</xdr:colOff>
      <xdr:row>221</xdr:row>
      <xdr:rowOff>133350</xdr:rowOff>
    </xdr:from>
    <xdr:to>
      <xdr:col>20</xdr:col>
      <xdr:colOff>352425</xdr:colOff>
      <xdr:row>238</xdr:row>
      <xdr:rowOff>123825</xdr:rowOff>
    </xdr:to>
    <xdr:graphicFrame>
      <xdr:nvGraphicFramePr>
        <xdr:cNvPr id="4" name="Диаграмма 26"/>
        <xdr:cNvGraphicFramePr/>
      </xdr:nvGraphicFramePr>
      <xdr:xfrm>
        <a:off x="5114925" y="38147625"/>
        <a:ext cx="36099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304800</xdr:colOff>
      <xdr:row>243</xdr:row>
      <xdr:rowOff>28575</xdr:rowOff>
    </xdr:from>
    <xdr:to>
      <xdr:col>20</xdr:col>
      <xdr:colOff>285750</xdr:colOff>
      <xdr:row>260</xdr:row>
      <xdr:rowOff>19050</xdr:rowOff>
    </xdr:to>
    <xdr:graphicFrame>
      <xdr:nvGraphicFramePr>
        <xdr:cNvPr id="5" name="Диаграмма 27"/>
        <xdr:cNvGraphicFramePr/>
      </xdr:nvGraphicFramePr>
      <xdr:xfrm>
        <a:off x="5114925" y="41605200"/>
        <a:ext cx="35433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438150</xdr:colOff>
      <xdr:row>263</xdr:row>
      <xdr:rowOff>142875</xdr:rowOff>
    </xdr:from>
    <xdr:to>
      <xdr:col>19</xdr:col>
      <xdr:colOff>390525</xdr:colOff>
      <xdr:row>280</xdr:row>
      <xdr:rowOff>133350</xdr:rowOff>
    </xdr:to>
    <xdr:graphicFrame>
      <xdr:nvGraphicFramePr>
        <xdr:cNvPr id="6" name="Диаграмма 6"/>
        <xdr:cNvGraphicFramePr/>
      </xdr:nvGraphicFramePr>
      <xdr:xfrm>
        <a:off x="5114925" y="44958000"/>
        <a:ext cx="29622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447675</xdr:colOff>
      <xdr:row>286</xdr:row>
      <xdr:rowOff>85725</xdr:rowOff>
    </xdr:from>
    <xdr:to>
      <xdr:col>19</xdr:col>
      <xdr:colOff>238125</xdr:colOff>
      <xdr:row>303</xdr:row>
      <xdr:rowOff>76200</xdr:rowOff>
    </xdr:to>
    <xdr:graphicFrame>
      <xdr:nvGraphicFramePr>
        <xdr:cNvPr id="7" name="Диаграмма 30"/>
        <xdr:cNvGraphicFramePr/>
      </xdr:nvGraphicFramePr>
      <xdr:xfrm>
        <a:off x="5114925" y="48625125"/>
        <a:ext cx="280987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609600</xdr:colOff>
      <xdr:row>17</xdr:row>
      <xdr:rowOff>0</xdr:rowOff>
    </xdr:from>
    <xdr:to>
      <xdr:col>44</xdr:col>
      <xdr:colOff>28575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25793700" y="3162300"/>
        <a:ext cx="5076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561975</xdr:colOff>
      <xdr:row>29</xdr:row>
      <xdr:rowOff>76200</xdr:rowOff>
    </xdr:from>
    <xdr:to>
      <xdr:col>23</xdr:col>
      <xdr:colOff>190500</xdr:colOff>
      <xdr:row>46</xdr:row>
      <xdr:rowOff>66675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44275" y="5524500"/>
          <a:ext cx="512445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57150</xdr:colOff>
      <xdr:row>52</xdr:row>
      <xdr:rowOff>0</xdr:rowOff>
    </xdr:from>
    <xdr:to>
      <xdr:col>24</xdr:col>
      <xdr:colOff>142875</xdr:colOff>
      <xdr:row>71</xdr:row>
      <xdr:rowOff>38100</xdr:rowOff>
    </xdr:to>
    <xdr:pic>
      <xdr:nvPicPr>
        <xdr:cNvPr id="1" name="Рисунок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96650" y="9353550"/>
          <a:ext cx="6257925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114300</xdr:colOff>
      <xdr:row>40</xdr:row>
      <xdr:rowOff>9525</xdr:rowOff>
    </xdr:from>
    <xdr:to>
      <xdr:col>49</xdr:col>
      <xdr:colOff>409575</xdr:colOff>
      <xdr:row>57</xdr:row>
      <xdr:rowOff>57150</xdr:rowOff>
    </xdr:to>
    <xdr:graphicFrame>
      <xdr:nvGraphicFramePr>
        <xdr:cNvPr id="1" name="Диаграмма 1"/>
        <xdr:cNvGraphicFramePr/>
      </xdr:nvGraphicFramePr>
      <xdr:xfrm>
        <a:off x="20097750" y="7543800"/>
        <a:ext cx="51054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523875</xdr:colOff>
      <xdr:row>39</xdr:row>
      <xdr:rowOff>104775</xdr:rowOff>
    </xdr:from>
    <xdr:to>
      <xdr:col>26</xdr:col>
      <xdr:colOff>247650</xdr:colOff>
      <xdr:row>56</xdr:row>
      <xdr:rowOff>152400</xdr:rowOff>
    </xdr:to>
    <xdr:graphicFrame>
      <xdr:nvGraphicFramePr>
        <xdr:cNvPr id="2" name="Диаграмма 4"/>
        <xdr:cNvGraphicFramePr/>
      </xdr:nvGraphicFramePr>
      <xdr:xfrm>
        <a:off x="14335125" y="7477125"/>
        <a:ext cx="452437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AppData\Local\Temp\&#1089;&#1074;&#1086;&#1076;&#1085;&#1099;&#1081;%20&#1072;&#1085;&#1072;&#1083;&#1080;&#1079;%20&#1076;&#1086;&#1084;&#1086;&#1074;%202%20&#1080;%20&#1088;&#1077;&#1075;&#1080;&#1086;&#1085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76;&#1088;&#1091;&#1075;&#1080;&#1077;%20&#1087;&#1072;&#1087;&#1082;&#1080;\2%20&#1089;&#1080;&#1089;&#1090;&#1077;&#1084;&#1072;\&#1052;&#1080;&#1088;&#1086;&#1074;&#1086;&#1081;%20&#1073;&#1072;&#1085;&#1082;-%20&#1091;&#1095;&#1077;&#1090;%202016\&#1086;&#1073;&#1088;&#1072;&#1073;&#1086;&#1090;&#1082;&#1072;%20&#1087;&#1086;&#1083;&#1091;&#1095;&#1077;&#1085;&#1085;&#1099;&#1093;%20&#1088;&#1077;&#1079;&#1091;&#1083;&#1100;&#1090;&#1072;&#1090;&#1086;&#1074;\Arto3_a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76;&#1088;&#1091;&#1075;&#1080;&#1077;%20&#1087;&#1072;&#1087;&#1082;&#1080;\2%20&#1089;&#1080;&#1089;&#1090;&#1077;&#1084;&#1072;\&#1052;&#1080;&#1088;&#1086;&#1074;&#1086;&#1081;%20&#1073;&#1072;&#1085;&#1082;-%20&#1091;&#1095;&#1077;&#1090;%202016\&#1086;&#1073;&#1088;&#1072;&#1073;&#1086;&#1090;&#1082;&#1072;%20&#1087;&#1086;&#1083;&#1091;&#1095;&#1077;&#1085;&#1085;&#1099;&#1093;%20&#1088;&#1077;&#1079;&#1091;&#1083;&#1100;&#1090;&#1072;&#1090;&#1086;&#1074;\Arto3_an%20&#1080;%20&#1075;&#1088;&#1072;&#1092;&#1080;&#1082;&#1080;%20&#1084;&#1086;&#1080;%20&#1048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uco0037\AppData\Local\Microsoft\Windows\INetCache\Content.Outlook\VOSL0SXR\&#1056;&#1072;&#1079;&#1076;&#1077;&#1083;%202%20&#1055;&#1088;&#1080;&#1083;&#1086;&#1078;&#1077;&#1085;&#1080;&#1103;\&#1040;&#1085;&#1072;&#1083;&#1080;&#1079;%20&#1087;&#1086;&#1090;&#1088;&#1077;&#1073;&#1083;&#1077;&#1085;&#1080;&#1103;%20&#1090;&#1077;&#1087;&#1083;&#1072;%20&#1075;&#1088;&#1091;&#1087;&#1087;&#1072;&#1084;&#1080;%20&#1076;&#1086;&#1084;&#1086;&#1074;%20&#1089;%20&#1088;&#1072;&#1079;&#1085;&#1086;&#1081;%20&#1089;&#1090;&#1077;&#1087;&#1077;&#1085;&#1100;&#1102;%20&#1086;&#1089;&#1085;&#1072;&#1097;&#1077;&#1085;&#1085;&#1086;&#1089;&#1090;&#1080;%20&#1057;&#1054;%20&#1074;%20&#1056;&#104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"/>
      <sheetName val="Мой"/>
      <sheetName val="Игорь"/>
      <sheetName val="Алла 29"/>
      <sheetName val="Алла 20"/>
      <sheetName val="анализ 1"/>
      <sheetName val="Лист2"/>
      <sheetName val="Лист1"/>
      <sheetName val="анализ 2 И"/>
      <sheetName val="регионы"/>
      <sheetName val="Лист3"/>
      <sheetName val="брест"/>
    </sheetNames>
    <sheetDataSet>
      <sheetData sheetId="11">
        <row r="39">
          <cell r="V39">
            <v>10</v>
          </cell>
          <cell r="W39">
            <v>11</v>
          </cell>
          <cell r="X39">
            <v>12</v>
          </cell>
          <cell r="Y39">
            <v>13</v>
          </cell>
          <cell r="Z39">
            <v>14</v>
          </cell>
        </row>
        <row r="40">
          <cell r="U40" t="str">
            <v>норм</v>
          </cell>
          <cell r="V40">
            <v>0.14562624999999998</v>
          </cell>
          <cell r="W40">
            <v>0.13550312499999997</v>
          </cell>
          <cell r="X40">
            <v>0.14537705882352941</v>
          </cell>
          <cell r="Y40">
            <v>0.14266058823529415</v>
          </cell>
          <cell r="Z40">
            <v>0.13744823529411765</v>
          </cell>
        </row>
        <row r="41">
          <cell r="U41" t="str">
            <v>без</v>
          </cell>
          <cell r="V41">
            <v>0.0826</v>
          </cell>
          <cell r="W41">
            <v>0.0812225</v>
          </cell>
          <cell r="X41">
            <v>0.0838975</v>
          </cell>
          <cell r="Y41">
            <v>0.0832</v>
          </cell>
          <cell r="Z41">
            <v>0.07719999999999999</v>
          </cell>
        </row>
        <row r="42">
          <cell r="U42" t="str">
            <v>с учетом</v>
          </cell>
          <cell r="V42">
            <v>0.07108222222222223</v>
          </cell>
          <cell r="W42">
            <v>0.06905375000000002</v>
          </cell>
          <cell r="X42">
            <v>0.06834117647058824</v>
          </cell>
          <cell r="Y42">
            <v>0.0566135294117647</v>
          </cell>
          <cell r="Z42">
            <v>0.05809823529411764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1"/>
    </sheetNames>
    <sheetDataSet>
      <sheetData sheetId="1">
        <row r="84">
          <cell r="U84" t="str">
            <v>2010/2011</v>
          </cell>
          <cell r="V84" t="str">
            <v>2011/2012</v>
          </cell>
          <cell r="W84" t="str">
            <v>2012/2013</v>
          </cell>
          <cell r="X84" t="str">
            <v>2013/2014</v>
          </cell>
          <cell r="Y84" t="str">
            <v>2014/2015</v>
          </cell>
        </row>
        <row r="85">
          <cell r="T85" t="str">
            <v>0 billing</v>
          </cell>
          <cell r="U85">
            <v>0.09843428571428571</v>
          </cell>
          <cell r="V85">
            <v>0.08286666666666666</v>
          </cell>
          <cell r="W85">
            <v>0.08272</v>
          </cell>
          <cell r="X85">
            <v>0.06573803076923078</v>
          </cell>
          <cell r="Y85">
            <v>0.07162</v>
          </cell>
        </row>
        <row r="86">
          <cell r="T86" t="str">
            <v>1 no billing</v>
          </cell>
          <cell r="U86">
            <v>0</v>
          </cell>
          <cell r="V86">
            <v>0</v>
          </cell>
          <cell r="W86">
            <v>0.11725000000000001</v>
          </cell>
          <cell r="X86">
            <v>0.083985</v>
          </cell>
          <cell r="Y86">
            <v>0.08593199999999998</v>
          </cell>
        </row>
        <row r="87">
          <cell r="T87" t="str">
            <v>2 no HCA</v>
          </cell>
          <cell r="U87">
            <v>0.11761200000000001</v>
          </cell>
          <cell r="V87">
            <v>0.114906</v>
          </cell>
          <cell r="W87">
            <v>0.12059499999999998</v>
          </cell>
          <cell r="X87">
            <v>0.0976274</v>
          </cell>
          <cell r="Y87">
            <v>0.10931777777777779</v>
          </cell>
        </row>
        <row r="88">
          <cell r="T88" t="str">
            <v>3 no regulators</v>
          </cell>
          <cell r="U88">
            <v>0.11462000000000001</v>
          </cell>
          <cell r="V88">
            <v>0.1112931</v>
          </cell>
          <cell r="W88">
            <v>0.11439099999999999</v>
          </cell>
          <cell r="X88">
            <v>0.08990947368421053</v>
          </cell>
          <cell r="Y88">
            <v>0.09851368421052634</v>
          </cell>
        </row>
        <row r="89">
          <cell r="T89" t="str">
            <v>4 no renovation</v>
          </cell>
          <cell r="U89">
            <v>0.12518</v>
          </cell>
          <cell r="V89">
            <v>0.12127499999999998</v>
          </cell>
          <cell r="W89">
            <v>0.12631249999999997</v>
          </cell>
          <cell r="X89">
            <v>0.10423566666666667</v>
          </cell>
          <cell r="Y89">
            <v>0.11377</v>
          </cell>
        </row>
        <row r="90">
          <cell r="T90" t="str">
            <v>normative</v>
          </cell>
          <cell r="U90">
            <v>0.12070805964912279</v>
          </cell>
          <cell r="V90">
            <v>0.11149674615384615</v>
          </cell>
          <cell r="W90">
            <v>0.11888204358974361</v>
          </cell>
          <cell r="X90">
            <v>0.09951134358974359</v>
          </cell>
          <cell r="Y90">
            <v>0.0987126699751861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по графикам"/>
      <sheetName val="исходные данные регионы"/>
      <sheetName val="исходные данные Минск"/>
      <sheetName val="брест"/>
      <sheetName val="base"/>
      <sheetName val="графики"/>
      <sheetName val="регионы"/>
    </sheetNames>
    <sheetDataSet>
      <sheetData sheetId="0">
        <row r="126">
          <cell r="F126">
            <v>11</v>
          </cell>
          <cell r="G126">
            <v>12</v>
          </cell>
          <cell r="H126">
            <v>13</v>
          </cell>
          <cell r="I126">
            <v>14</v>
          </cell>
          <cell r="J126">
            <v>15</v>
          </cell>
        </row>
        <row r="127">
          <cell r="E127" t="str">
            <v>тип 0</v>
          </cell>
          <cell r="F127">
            <v>113.68</v>
          </cell>
          <cell r="G127">
            <v>95.12</v>
          </cell>
          <cell r="H127">
            <v>95.12</v>
          </cell>
          <cell r="I127">
            <v>76.56</v>
          </cell>
          <cell r="J127">
            <v>82.36</v>
          </cell>
        </row>
        <row r="128">
          <cell r="E128" t="str">
            <v>снижение в %</v>
          </cell>
          <cell r="F128">
            <v>0</v>
          </cell>
          <cell r="G128">
            <v>0.17</v>
          </cell>
          <cell r="H128">
            <v>0.34</v>
          </cell>
          <cell r="I128">
            <v>0.34</v>
          </cell>
          <cell r="J128">
            <v>0.29</v>
          </cell>
        </row>
        <row r="169">
          <cell r="F169" t="str">
            <v>2010/2011</v>
          </cell>
          <cell r="G169" t="str">
            <v>2011/2012</v>
          </cell>
          <cell r="H169" t="str">
            <v>2012/2013</v>
          </cell>
          <cell r="I169" t="str">
            <v>2013/2014</v>
          </cell>
          <cell r="J169" t="str">
            <v>2014/2015</v>
          </cell>
        </row>
        <row r="170">
          <cell r="E170" t="str">
            <v>0 billing</v>
          </cell>
          <cell r="F170">
            <v>114.18377142857142</v>
          </cell>
          <cell r="G170">
            <v>96.12533333333333</v>
          </cell>
          <cell r="H170">
            <v>95.9552</v>
          </cell>
          <cell r="I170">
            <v>76.2561156923077</v>
          </cell>
          <cell r="J170">
            <v>83.0792</v>
          </cell>
        </row>
        <row r="171">
          <cell r="E171" t="str">
            <v>2 no HCA</v>
          </cell>
          <cell r="F171">
            <v>136.42992</v>
          </cell>
          <cell r="G171">
            <v>133.29095999999998</v>
          </cell>
          <cell r="H171">
            <v>139.89019999999996</v>
          </cell>
          <cell r="I171">
            <v>113.24778400000001</v>
          </cell>
          <cell r="J171">
            <v>126.80862222222224</v>
          </cell>
        </row>
        <row r="172">
          <cell r="E172" t="str">
            <v>3 no regulators</v>
          </cell>
          <cell r="F172">
            <v>132.9592</v>
          </cell>
          <cell r="G172">
            <v>129.099996</v>
          </cell>
          <cell r="H172">
            <v>132.69356</v>
          </cell>
          <cell r="I172">
            <v>104.29498947368421</v>
          </cell>
          <cell r="J172">
            <v>114.27587368421055</v>
          </cell>
        </row>
      </sheetData>
      <sheetData sheetId="5">
        <row r="9">
          <cell r="D9">
            <v>0.098</v>
          </cell>
          <cell r="E9">
            <v>0.082</v>
          </cell>
          <cell r="F9">
            <v>0.082</v>
          </cell>
          <cell r="G9">
            <v>0.066</v>
          </cell>
          <cell r="H9">
            <v>0.071</v>
          </cell>
        </row>
        <row r="10">
          <cell r="D10">
            <v>0</v>
          </cell>
          <cell r="E10">
            <v>0.17</v>
          </cell>
          <cell r="F10">
            <v>0.34</v>
          </cell>
          <cell r="G10">
            <v>0.34</v>
          </cell>
          <cell r="H10">
            <v>0.29</v>
          </cell>
        </row>
        <row r="52">
          <cell r="D52" t="str">
            <v>2010/2011</v>
          </cell>
          <cell r="E52" t="str">
            <v>2011/2012</v>
          </cell>
          <cell r="F52" t="str">
            <v>2012/2013</v>
          </cell>
          <cell r="G52" t="str">
            <v>2013/2014</v>
          </cell>
          <cell r="H52" t="str">
            <v>2014/2015</v>
          </cell>
        </row>
        <row r="53">
          <cell r="C53" t="str">
            <v>0 billing</v>
          </cell>
          <cell r="D53">
            <v>0.09843428571428571</v>
          </cell>
          <cell r="E53">
            <v>0.08286666666666666</v>
          </cell>
          <cell r="F53">
            <v>0.08272</v>
          </cell>
          <cell r="G53">
            <v>0.06573803076923078</v>
          </cell>
          <cell r="H53">
            <v>0.07162</v>
          </cell>
        </row>
        <row r="54">
          <cell r="C54" t="str">
            <v>2 no HCA</v>
          </cell>
          <cell r="D54">
            <v>0.11761200000000001</v>
          </cell>
          <cell r="E54">
            <v>0.114906</v>
          </cell>
          <cell r="F54">
            <v>0.12059499999999998</v>
          </cell>
          <cell r="G54">
            <v>0.0976274</v>
          </cell>
          <cell r="H54">
            <v>0.10931777777777779</v>
          </cell>
        </row>
        <row r="55">
          <cell r="C55" t="str">
            <v>3 no regulators</v>
          </cell>
          <cell r="D55">
            <v>0.11462000000000001</v>
          </cell>
          <cell r="E55">
            <v>0.1112931</v>
          </cell>
          <cell r="F55">
            <v>0.11439099999999999</v>
          </cell>
          <cell r="G55">
            <v>0.08990947368421053</v>
          </cell>
          <cell r="H55">
            <v>0.09851368421052634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Эффект от инд учета"/>
      <sheetName val="Tables"/>
    </sheetNames>
    <sheetDataSet>
      <sheetData sheetId="0">
        <row r="17">
          <cell r="E17" t="str">
            <v>2010/2011</v>
          </cell>
          <cell r="F17" t="str">
            <v>2011/2012</v>
          </cell>
          <cell r="G17" t="str">
            <v>2012/2013</v>
          </cell>
          <cell r="H17" t="str">
            <v>2013/2014</v>
          </cell>
          <cell r="I17" t="str">
            <v>2014/2015</v>
          </cell>
        </row>
        <row r="18">
          <cell r="D18" t="str">
            <v>0 все +биллинг</v>
          </cell>
          <cell r="E18">
            <v>0.11528000000000001</v>
          </cell>
          <cell r="F18">
            <v>0.09910153846153848</v>
          </cell>
          <cell r="G18">
            <v>0.08803384615384614</v>
          </cell>
          <cell r="H18">
            <v>0.06573803076923078</v>
          </cell>
          <cell r="I18">
            <v>0.07162</v>
          </cell>
        </row>
        <row r="19">
          <cell r="D19" t="str">
            <v>1 без биллинга</v>
          </cell>
          <cell r="E19">
            <v>0.156024</v>
          </cell>
          <cell r="F19">
            <v>0.145456</v>
          </cell>
          <cell r="G19">
            <v>0.15316000000000002</v>
          </cell>
          <cell r="H19">
            <v>0.09504</v>
          </cell>
          <cell r="I19">
            <v>0.08593199999999998</v>
          </cell>
        </row>
        <row r="20">
          <cell r="D20" t="str">
            <v>2 без распределителей</v>
          </cell>
          <cell r="E20">
            <v>0.11761200000000001</v>
          </cell>
          <cell r="F20">
            <v>0.114906</v>
          </cell>
          <cell r="G20">
            <v>0.12059499999999998</v>
          </cell>
          <cell r="H20">
            <v>0.0976274</v>
          </cell>
          <cell r="I20">
            <v>0.112246</v>
          </cell>
        </row>
        <row r="21">
          <cell r="D21" t="str">
            <v>3 без терморегуляторов</v>
          </cell>
          <cell r="E21">
            <v>0.10858736842105265</v>
          </cell>
          <cell r="F21">
            <v>0.1112931</v>
          </cell>
          <cell r="G21">
            <v>0.11439099999999999</v>
          </cell>
          <cell r="H21">
            <v>0.09076</v>
          </cell>
          <cell r="I21">
            <v>0.09916500000000002</v>
          </cell>
        </row>
        <row r="22">
          <cell r="D22" t="str">
            <v>4 без реновации</v>
          </cell>
          <cell r="E22">
            <v>0.12518</v>
          </cell>
          <cell r="F22">
            <v>0.12127499999999998</v>
          </cell>
          <cell r="G22">
            <v>0.12631249999999997</v>
          </cell>
          <cell r="H22">
            <v>0.10423566666666667</v>
          </cell>
          <cell r="I22">
            <v>0.11377</v>
          </cell>
        </row>
        <row r="23">
          <cell r="D23" t="str">
            <v>норматив</v>
          </cell>
          <cell r="E23">
            <v>0.12086965517241385</v>
          </cell>
          <cell r="F23">
            <v>0.11147066666666659</v>
          </cell>
          <cell r="G23">
            <v>0.1188416666666666</v>
          </cell>
          <cell r="H23">
            <v>0.0993</v>
          </cell>
          <cell r="I23">
            <v>0.0986017813620071</v>
          </cell>
        </row>
        <row r="40">
          <cell r="E40" t="str">
            <v>2010/2011</v>
          </cell>
          <cell r="F40" t="str">
            <v>2011/2012</v>
          </cell>
          <cell r="G40" t="str">
            <v>2012/2013</v>
          </cell>
          <cell r="H40" t="str">
            <v>2013/2014</v>
          </cell>
          <cell r="I40" t="str">
            <v>2014/2015</v>
          </cell>
        </row>
        <row r="41">
          <cell r="D41" t="str">
            <v>0 все +биллинг</v>
          </cell>
          <cell r="E41">
            <v>0.08531</v>
          </cell>
          <cell r="F41">
            <v>0.0663</v>
          </cell>
          <cell r="G41">
            <v>0.06534</v>
          </cell>
          <cell r="H41">
            <v>0.06599</v>
          </cell>
          <cell r="I41">
            <v>0.05868</v>
          </cell>
        </row>
        <row r="42">
          <cell r="D42" t="str">
            <v>1 без биллинга</v>
          </cell>
          <cell r="E42">
            <v>0.0837425</v>
          </cell>
          <cell r="F42">
            <v>0.0745325</v>
          </cell>
          <cell r="G42">
            <v>0.0762775</v>
          </cell>
          <cell r="H42">
            <v>0.07761</v>
          </cell>
          <cell r="I42">
            <v>0.07255500000000001</v>
          </cell>
        </row>
        <row r="43">
          <cell r="D43" t="str">
            <v>норматив</v>
          </cell>
          <cell r="E43">
            <v>0.13125</v>
          </cell>
          <cell r="F43">
            <v>0.12524</v>
          </cell>
          <cell r="G43">
            <v>0.12803</v>
          </cell>
          <cell r="H43">
            <v>0.11914</v>
          </cell>
          <cell r="I43">
            <v>0.11652</v>
          </cell>
        </row>
        <row r="49">
          <cell r="E49" t="str">
            <v>2010/2011</v>
          </cell>
          <cell r="F49" t="str">
            <v>2011/2012</v>
          </cell>
          <cell r="G49" t="str">
            <v>2012/2013</v>
          </cell>
          <cell r="H49" t="str">
            <v>2013/2014</v>
          </cell>
          <cell r="I49" t="str">
            <v>2014/2015</v>
          </cell>
        </row>
        <row r="50">
          <cell r="D50" t="str">
            <v>0 все +биллинг</v>
          </cell>
          <cell r="E50">
            <v>0.09490933319999999</v>
          </cell>
          <cell r="F50">
            <v>0.07829977485</v>
          </cell>
          <cell r="G50">
            <v>0.0811479768</v>
          </cell>
          <cell r="H50">
            <v>0.0833998308</v>
          </cell>
          <cell r="I50">
            <v>0.07209778289999999</v>
          </cell>
        </row>
        <row r="51">
          <cell r="D51" t="str">
            <v>1 без биллинга</v>
          </cell>
          <cell r="E51">
            <v>0.09590196164999999</v>
          </cell>
          <cell r="F51">
            <v>0.096095217</v>
          </cell>
          <cell r="G51">
            <v>0.09939516687692306</v>
          </cell>
          <cell r="H51">
            <v>0.09082059112499997</v>
          </cell>
          <cell r="I51">
            <v>0.085464108675</v>
          </cell>
        </row>
        <row r="52">
          <cell r="D52" t="str">
            <v>норматив</v>
          </cell>
          <cell r="E52">
            <v>0.1353</v>
          </cell>
          <cell r="F52">
            <v>0.1304886</v>
          </cell>
          <cell r="G52">
            <v>0.1347258</v>
          </cell>
          <cell r="H52">
            <v>0.11657580000000006</v>
          </cell>
          <cell r="I52">
            <v>0.11680019999999997</v>
          </cell>
        </row>
        <row r="60">
          <cell r="E60" t="str">
            <v>2010/2011</v>
          </cell>
          <cell r="F60" t="str">
            <v>2011/2012</v>
          </cell>
          <cell r="G60" t="str">
            <v>2012/2013</v>
          </cell>
          <cell r="H60" t="str">
            <v>2013/2014</v>
          </cell>
          <cell r="I60" t="str">
            <v>2014/2015</v>
          </cell>
        </row>
        <row r="61">
          <cell r="D61" t="str">
            <v>0 все +биллинг</v>
          </cell>
          <cell r="E61">
            <v>0.07108222222222223</v>
          </cell>
          <cell r="F61">
            <v>0.06905375000000002</v>
          </cell>
          <cell r="G61">
            <v>0.06834117647058824</v>
          </cell>
          <cell r="H61">
            <v>0.0566135294117647</v>
          </cell>
          <cell r="I61">
            <v>0.05809823529411764</v>
          </cell>
        </row>
        <row r="62">
          <cell r="D62" t="str">
            <v>1 без биллинга</v>
          </cell>
          <cell r="E62">
            <v>0.0826</v>
          </cell>
          <cell r="F62">
            <v>0.0812225</v>
          </cell>
          <cell r="G62">
            <v>0.0838975</v>
          </cell>
          <cell r="H62">
            <v>0.0832</v>
          </cell>
          <cell r="I62">
            <v>0.07719999999999999</v>
          </cell>
        </row>
        <row r="63">
          <cell r="D63" t="str">
            <v>норматив</v>
          </cell>
          <cell r="E63">
            <v>0.14562624999999998</v>
          </cell>
          <cell r="F63">
            <v>0.13550312499999997</v>
          </cell>
          <cell r="G63">
            <v>0.14537705882352941</v>
          </cell>
          <cell r="H63">
            <v>0.14266058823529415</v>
          </cell>
          <cell r="I63">
            <v>0.13744823529411765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75"/>
  <sheetViews>
    <sheetView tabSelected="1" zoomScalePageLayoutView="0" workbookViewId="0" topLeftCell="A61">
      <selection activeCell="B77" sqref="B77"/>
    </sheetView>
  </sheetViews>
  <sheetFormatPr defaultColWidth="9.00390625" defaultRowHeight="12.75"/>
  <cols>
    <col min="1" max="1" width="4.125" style="0" customWidth="1"/>
    <col min="2" max="2" width="82.375" style="104" customWidth="1"/>
    <col min="4" max="4" width="17.625" style="0" customWidth="1"/>
    <col min="5" max="5" width="11.125" style="0" bestFit="1" customWidth="1"/>
    <col min="6" max="6" width="10.00390625" style="0" customWidth="1"/>
    <col min="7" max="7" width="10.875" style="0" bestFit="1" customWidth="1"/>
    <col min="8" max="8" width="16.00390625" style="0" customWidth="1"/>
    <col min="9" max="9" width="10.625" style="0" customWidth="1"/>
    <col min="10" max="10" width="11.00390625" style="0" customWidth="1"/>
    <col min="11" max="11" width="10.375" style="0" customWidth="1"/>
    <col min="12" max="12" width="10.25390625" style="0" customWidth="1"/>
    <col min="13" max="13" width="10.375" style="0" customWidth="1"/>
  </cols>
  <sheetData>
    <row r="1" ht="125.25" customHeight="1"/>
    <row r="2" ht="125.25" customHeight="1"/>
    <row r="3" ht="72" customHeight="1"/>
    <row r="4" ht="24" customHeight="1">
      <c r="B4" s="100" t="s">
        <v>226</v>
      </c>
    </row>
    <row r="5" spans="1:2" ht="12.75">
      <c r="A5" s="101"/>
      <c r="B5" s="102"/>
    </row>
    <row r="6" spans="1:2" ht="25.5">
      <c r="A6" s="103">
        <v>0</v>
      </c>
      <c r="B6" s="100" t="s">
        <v>227</v>
      </c>
    </row>
    <row r="7" spans="1:2" ht="12.75">
      <c r="A7" s="103"/>
      <c r="B7" s="102"/>
    </row>
    <row r="8" spans="1:2" ht="25.5">
      <c r="A8" s="103">
        <v>1</v>
      </c>
      <c r="B8" s="100" t="s">
        <v>228</v>
      </c>
    </row>
    <row r="9" spans="1:2" ht="12.75">
      <c r="A9" s="103"/>
      <c r="B9" s="102"/>
    </row>
    <row r="10" spans="1:2" ht="25.5">
      <c r="A10" s="103">
        <v>2</v>
      </c>
      <c r="B10" s="100" t="s">
        <v>229</v>
      </c>
    </row>
    <row r="11" spans="1:2" ht="12.75">
      <c r="A11" s="103"/>
      <c r="B11" s="102"/>
    </row>
    <row r="12" spans="1:2" ht="25.5">
      <c r="A12" s="103">
        <v>3</v>
      </c>
      <c r="B12" s="100" t="s">
        <v>230</v>
      </c>
    </row>
    <row r="13" spans="1:2" ht="12.75">
      <c r="A13" s="103"/>
      <c r="B13" s="102"/>
    </row>
    <row r="14" spans="1:2" ht="25.5">
      <c r="A14" s="103">
        <v>4</v>
      </c>
      <c r="B14" s="100" t="s">
        <v>231</v>
      </c>
    </row>
    <row r="17" spans="3:6" ht="18.75">
      <c r="C17" s="115" t="s">
        <v>232</v>
      </c>
      <c r="D17" s="115"/>
      <c r="E17" s="115"/>
      <c r="F17" s="115"/>
    </row>
    <row r="19" spans="3:15" ht="12.75">
      <c r="C19" s="101"/>
      <c r="D19" s="101"/>
      <c r="E19" s="101" t="s">
        <v>218</v>
      </c>
      <c r="F19" s="105"/>
      <c r="G19" s="101"/>
      <c r="H19" s="106" t="s">
        <v>120</v>
      </c>
      <c r="I19" s="101"/>
      <c r="J19" s="101"/>
      <c r="L19" s="101"/>
      <c r="M19" s="101"/>
      <c r="N19" s="101"/>
      <c r="O19" s="101"/>
    </row>
    <row r="20" spans="3:15" ht="12.75">
      <c r="C20" s="101"/>
      <c r="D20" s="107"/>
      <c r="E20" s="107" t="s">
        <v>0</v>
      </c>
      <c r="F20" s="107" t="s">
        <v>1</v>
      </c>
      <c r="G20" s="107" t="s">
        <v>2</v>
      </c>
      <c r="H20" s="107" t="s">
        <v>3</v>
      </c>
      <c r="I20" s="107" t="s">
        <v>4</v>
      </c>
      <c r="N20" s="103"/>
      <c r="O20" s="101"/>
    </row>
    <row r="21" spans="3:15" ht="12.75">
      <c r="C21" s="101" t="s">
        <v>233</v>
      </c>
      <c r="D21" s="107" t="s">
        <v>234</v>
      </c>
      <c r="E21" s="108">
        <v>0.11528000000000001</v>
      </c>
      <c r="F21" s="108">
        <v>0.09910153846153848</v>
      </c>
      <c r="G21" s="108">
        <v>0.08803384615384614</v>
      </c>
      <c r="H21" s="108">
        <v>0.06573803076923078</v>
      </c>
      <c r="I21" s="108">
        <v>0.07162</v>
      </c>
      <c r="N21" s="101"/>
      <c r="O21" s="101"/>
    </row>
    <row r="22" spans="3:15" ht="12.75">
      <c r="C22" s="101" t="s">
        <v>235</v>
      </c>
      <c r="D22" s="107" t="s">
        <v>236</v>
      </c>
      <c r="E22" s="108">
        <v>0.156024</v>
      </c>
      <c r="F22" s="108">
        <v>0.145456</v>
      </c>
      <c r="G22" s="109">
        <v>0.15316000000000002</v>
      </c>
      <c r="H22" s="108">
        <v>0.09504</v>
      </c>
      <c r="I22" s="108">
        <v>0.08593199999999998</v>
      </c>
      <c r="N22" s="101"/>
      <c r="O22" s="101"/>
    </row>
    <row r="23" spans="3:15" ht="12.75">
      <c r="C23" s="101" t="s">
        <v>237</v>
      </c>
      <c r="D23" s="107" t="s">
        <v>238</v>
      </c>
      <c r="E23" s="108">
        <v>0.11761200000000001</v>
      </c>
      <c r="F23" s="108">
        <v>0.114906</v>
      </c>
      <c r="G23" s="109">
        <v>0.12059499999999998</v>
      </c>
      <c r="H23" s="108">
        <v>0.0976274</v>
      </c>
      <c r="I23" s="108">
        <v>0.112246</v>
      </c>
      <c r="N23" s="101"/>
      <c r="O23" s="101"/>
    </row>
    <row r="24" spans="3:15" ht="12.75">
      <c r="C24" s="101" t="s">
        <v>239</v>
      </c>
      <c r="D24" s="107" t="s">
        <v>240</v>
      </c>
      <c r="E24" s="108">
        <v>0.10858736842105265</v>
      </c>
      <c r="F24" s="108">
        <v>0.1112931</v>
      </c>
      <c r="G24" s="109">
        <v>0.11439099999999999</v>
      </c>
      <c r="H24" s="108">
        <v>0.09076</v>
      </c>
      <c r="I24" s="108">
        <v>0.09916500000000002</v>
      </c>
      <c r="N24" s="101"/>
      <c r="O24" s="101"/>
    </row>
    <row r="25" spans="3:15" ht="12.75">
      <c r="C25" s="101" t="s">
        <v>241</v>
      </c>
      <c r="D25" s="107" t="s">
        <v>242</v>
      </c>
      <c r="E25" s="108">
        <v>0.12518</v>
      </c>
      <c r="F25" s="108">
        <v>0.12127499999999998</v>
      </c>
      <c r="G25" s="109">
        <v>0.12631249999999997</v>
      </c>
      <c r="H25" s="108">
        <v>0.10423566666666667</v>
      </c>
      <c r="I25" s="108">
        <v>0.11377</v>
      </c>
      <c r="N25" s="101"/>
      <c r="O25" s="101"/>
    </row>
    <row r="26" spans="3:15" ht="12.75">
      <c r="C26" s="101"/>
      <c r="D26" s="107" t="s">
        <v>243</v>
      </c>
      <c r="E26" s="108">
        <v>0.12086965517241385</v>
      </c>
      <c r="F26" s="108">
        <v>0.11147066666666659</v>
      </c>
      <c r="G26" s="108">
        <v>0.1188416666666666</v>
      </c>
      <c r="H26" s="108">
        <v>0.0993</v>
      </c>
      <c r="I26" s="108">
        <v>0.0986017813620071</v>
      </c>
      <c r="N26" s="101"/>
      <c r="O26" s="101"/>
    </row>
    <row r="27" spans="3:15" ht="12.75">
      <c r="C27" s="101"/>
      <c r="D27" s="101"/>
      <c r="E27" s="101"/>
      <c r="F27" s="101"/>
      <c r="G27" s="105" t="s">
        <v>244</v>
      </c>
      <c r="H27" s="101"/>
      <c r="I27" s="101"/>
      <c r="N27" s="101"/>
      <c r="O27" s="101"/>
    </row>
    <row r="28" spans="3:15" ht="12.75">
      <c r="C28" s="101"/>
      <c r="D28" s="107"/>
      <c r="E28" s="107" t="s">
        <v>0</v>
      </c>
      <c r="F28" s="107" t="s">
        <v>1</v>
      </c>
      <c r="G28" s="107" t="s">
        <v>2</v>
      </c>
      <c r="H28" s="107" t="s">
        <v>3</v>
      </c>
      <c r="I28" s="107" t="s">
        <v>4</v>
      </c>
      <c r="N28" s="103"/>
      <c r="O28" s="101"/>
    </row>
    <row r="29" spans="3:15" ht="12.75">
      <c r="C29" s="101"/>
      <c r="D29" s="107" t="s">
        <v>245</v>
      </c>
      <c r="E29" s="110">
        <v>133.72480000000002</v>
      </c>
      <c r="F29" s="110">
        <v>114.95778461538464</v>
      </c>
      <c r="G29" s="110">
        <v>102.11926153846153</v>
      </c>
      <c r="H29" s="110">
        <v>76.2561156923077</v>
      </c>
      <c r="I29" s="110">
        <v>83.0792</v>
      </c>
      <c r="N29" s="101"/>
      <c r="O29" s="101"/>
    </row>
    <row r="30" spans="1:15" ht="12.75">
      <c r="A30" s="103"/>
      <c r="B30" s="102"/>
      <c r="C30" s="101"/>
      <c r="D30" s="107" t="s">
        <v>236</v>
      </c>
      <c r="E30" s="110">
        <v>180.98784</v>
      </c>
      <c r="F30" s="110">
        <v>168.72896</v>
      </c>
      <c r="G30" s="110">
        <v>177.6656</v>
      </c>
      <c r="H30" s="110">
        <v>110.2464</v>
      </c>
      <c r="I30" s="110">
        <v>99.68111999999998</v>
      </c>
      <c r="N30" s="101"/>
      <c r="O30" s="101"/>
    </row>
    <row r="31" spans="1:15" ht="12.75">
      <c r="A31" s="103"/>
      <c r="B31" s="100"/>
      <c r="C31" s="101"/>
      <c r="D31" s="107" t="s">
        <v>238</v>
      </c>
      <c r="E31" s="110">
        <v>136.42992</v>
      </c>
      <c r="F31" s="110">
        <v>133.29095999999998</v>
      </c>
      <c r="G31" s="110">
        <v>139.89019999999996</v>
      </c>
      <c r="H31" s="110">
        <v>113.24778400000001</v>
      </c>
      <c r="I31" s="110">
        <v>130.20535999999998</v>
      </c>
      <c r="N31" s="101"/>
      <c r="O31" s="101"/>
    </row>
    <row r="32" spans="1:15" ht="12.75">
      <c r="A32" s="103"/>
      <c r="B32" s="102"/>
      <c r="C32" s="101"/>
      <c r="D32" s="107" t="s">
        <v>240</v>
      </c>
      <c r="E32" s="110">
        <v>125.96134736842107</v>
      </c>
      <c r="F32" s="110">
        <v>129.099996</v>
      </c>
      <c r="G32" s="110">
        <v>132.69356</v>
      </c>
      <c r="H32" s="110">
        <v>105.2816</v>
      </c>
      <c r="I32" s="110">
        <v>115.03140000000002</v>
      </c>
      <c r="N32" s="101"/>
      <c r="O32" s="101"/>
    </row>
    <row r="33" spans="1:15" ht="12.75">
      <c r="A33" s="103"/>
      <c r="B33" s="100"/>
      <c r="C33" s="101"/>
      <c r="D33" s="107" t="s">
        <v>242</v>
      </c>
      <c r="E33" s="110">
        <v>145.20880000000002</v>
      </c>
      <c r="F33" s="110">
        <v>140.67899999999997</v>
      </c>
      <c r="G33" s="110">
        <v>146.52249999999995</v>
      </c>
      <c r="H33" s="110">
        <v>120.91337333333334</v>
      </c>
      <c r="I33" s="110">
        <v>131.9732</v>
      </c>
      <c r="N33" s="101"/>
      <c r="O33" s="101"/>
    </row>
    <row r="34" spans="1:15" ht="12.75">
      <c r="A34" s="103"/>
      <c r="B34" s="102"/>
      <c r="C34" s="101"/>
      <c r="D34" s="107" t="s">
        <v>243</v>
      </c>
      <c r="E34" s="110">
        <v>140.20880000000008</v>
      </c>
      <c r="F34" s="110">
        <v>129.30597333333324</v>
      </c>
      <c r="G34" s="110">
        <v>137.85633333333325</v>
      </c>
      <c r="H34" s="110">
        <v>115.188</v>
      </c>
      <c r="I34" s="110">
        <v>114.37806637992824</v>
      </c>
      <c r="N34" s="101"/>
      <c r="O34" s="101"/>
    </row>
    <row r="35" spans="1:13" ht="51">
      <c r="A35" s="103"/>
      <c r="B35" s="100"/>
      <c r="C35" s="101"/>
      <c r="D35" s="111" t="s">
        <v>246</v>
      </c>
      <c r="E35" s="112">
        <f>(E23-E21)/E23*100</f>
        <v>1.9827908716797609</v>
      </c>
      <c r="F35" s="112">
        <f>(F23-F21)/F23*100</f>
        <v>13.754252639950499</v>
      </c>
      <c r="G35" s="112">
        <f>(G23-G21)/G23*100</f>
        <v>27.000417800202197</v>
      </c>
      <c r="H35" s="112">
        <f>(H23-H21)/H23*100</f>
        <v>32.66436392935715</v>
      </c>
      <c r="I35" s="112">
        <f>(I23-I21)/I23*100</f>
        <v>36.193717370774905</v>
      </c>
      <c r="J35" s="101"/>
      <c r="K35" s="101"/>
      <c r="L35" s="101"/>
      <c r="M35" s="101"/>
    </row>
    <row r="36" spans="1:13" ht="51">
      <c r="A36" s="103"/>
      <c r="B36" s="102"/>
      <c r="C36" s="101"/>
      <c r="D36" s="111" t="s">
        <v>247</v>
      </c>
      <c r="E36" s="112">
        <f>(E22-E21)/E22*100</f>
        <v>26.113931190073313</v>
      </c>
      <c r="F36" s="112">
        <f>(F22-F21)/F22*100</f>
        <v>31.86837362395606</v>
      </c>
      <c r="G36" s="112">
        <f>(G22-G21)/G22*100</f>
        <v>42.5216465435844</v>
      </c>
      <c r="H36" s="112">
        <f>(H22-H21)/H22*100</f>
        <v>30.83119658119657</v>
      </c>
      <c r="I36" s="112">
        <f>(I22-I21)/I22*100</f>
        <v>16.65502955825534</v>
      </c>
      <c r="J36" s="101"/>
      <c r="K36" s="101"/>
      <c r="L36" s="101"/>
      <c r="M36" s="101"/>
    </row>
    <row r="37" spans="1:13" ht="12.75">
      <c r="A37" s="103"/>
      <c r="B37" s="100"/>
      <c r="C37" s="101"/>
      <c r="D37" s="101"/>
      <c r="E37" s="101"/>
      <c r="F37" s="105"/>
      <c r="G37" s="101"/>
      <c r="H37" s="101"/>
      <c r="I37" s="101"/>
      <c r="J37" s="101"/>
      <c r="K37" s="101"/>
      <c r="L37" s="101"/>
      <c r="M37" s="101"/>
    </row>
    <row r="40" spans="3:6" ht="18.75">
      <c r="C40" s="115" t="s">
        <v>248</v>
      </c>
      <c r="D40" s="115"/>
      <c r="E40" s="115"/>
      <c r="F40" s="115"/>
    </row>
    <row r="41" spans="8:16" ht="12.75">
      <c r="H41" s="103"/>
      <c r="I41" s="101"/>
      <c r="J41" s="101"/>
      <c r="K41" s="101"/>
      <c r="L41" s="101"/>
      <c r="M41" s="101"/>
      <c r="N41" s="101"/>
      <c r="O41" s="101"/>
      <c r="P41" s="101"/>
    </row>
    <row r="42" spans="4:16" ht="12.75">
      <c r="D42" s="101"/>
      <c r="E42" s="101"/>
      <c r="F42" s="101"/>
      <c r="G42" s="106" t="s">
        <v>120</v>
      </c>
      <c r="H42" s="101"/>
      <c r="I42" s="101"/>
      <c r="N42" s="101"/>
      <c r="O42" s="101"/>
      <c r="P42" s="101"/>
    </row>
    <row r="43" spans="4:9" ht="12.75">
      <c r="D43" s="12"/>
      <c r="E43" s="107" t="s">
        <v>0</v>
      </c>
      <c r="F43" s="107" t="s">
        <v>1</v>
      </c>
      <c r="G43" s="107" t="s">
        <v>2</v>
      </c>
      <c r="H43" s="107" t="s">
        <v>3</v>
      </c>
      <c r="I43" s="107" t="s">
        <v>4</v>
      </c>
    </row>
    <row r="44" spans="3:16" ht="12.75">
      <c r="C44" t="s">
        <v>249</v>
      </c>
      <c r="D44" s="107" t="s">
        <v>234</v>
      </c>
      <c r="E44" s="108">
        <v>0.08531</v>
      </c>
      <c r="F44" s="108">
        <v>0.0663</v>
      </c>
      <c r="G44" s="108">
        <v>0.06534</v>
      </c>
      <c r="H44" s="108">
        <v>0.06599</v>
      </c>
      <c r="I44" s="108">
        <v>0.05868</v>
      </c>
      <c r="N44" s="101"/>
      <c r="O44" s="101"/>
      <c r="P44" s="101"/>
    </row>
    <row r="45" spans="3:16" ht="12.75">
      <c r="C45" t="s">
        <v>250</v>
      </c>
      <c r="D45" s="107" t="s">
        <v>236</v>
      </c>
      <c r="E45" s="108">
        <v>0.0837425</v>
      </c>
      <c r="F45" s="108">
        <v>0.0745325</v>
      </c>
      <c r="G45" s="108">
        <v>0.0762775</v>
      </c>
      <c r="H45" s="108">
        <v>0.07761</v>
      </c>
      <c r="I45" s="108">
        <v>0.07255500000000001</v>
      </c>
      <c r="N45" s="101"/>
      <c r="O45" s="101"/>
      <c r="P45" s="101"/>
    </row>
    <row r="46" spans="4:16" ht="12.75">
      <c r="D46" s="107" t="s">
        <v>243</v>
      </c>
      <c r="E46" s="108">
        <v>0.13125</v>
      </c>
      <c r="F46" s="108">
        <v>0.12524</v>
      </c>
      <c r="G46" s="108">
        <v>0.12803</v>
      </c>
      <c r="H46" s="108">
        <v>0.11914</v>
      </c>
      <c r="I46" s="108">
        <v>0.11652</v>
      </c>
      <c r="N46" s="101"/>
      <c r="O46" s="101"/>
      <c r="P46" s="101"/>
    </row>
    <row r="47" spans="4:16" ht="51">
      <c r="D47" s="111" t="s">
        <v>247</v>
      </c>
      <c r="E47" s="113">
        <f>(E45-E44)/E45*100</f>
        <v>-1.8718094157685758</v>
      </c>
      <c r="F47" s="113">
        <f>(F45-F44)/F45*100</f>
        <v>11.045517056317719</v>
      </c>
      <c r="G47" s="113">
        <f>(G45-G44)/G45*100</f>
        <v>14.339090819704372</v>
      </c>
      <c r="H47" s="113">
        <f>(H45-H44)/H45*100</f>
        <v>14.972297384357693</v>
      </c>
      <c r="I47" s="113">
        <f>(I45-I44)/I45*100</f>
        <v>19.123423609675424</v>
      </c>
      <c r="N47" s="101"/>
      <c r="O47" s="101"/>
      <c r="P47" s="101"/>
    </row>
    <row r="48" spans="8:16" ht="63.75" customHeight="1">
      <c r="H48" s="101"/>
      <c r="I48" s="101"/>
      <c r="J48" s="101"/>
      <c r="K48" s="101"/>
      <c r="L48" s="101"/>
      <c r="M48" s="101"/>
      <c r="N48" s="101"/>
      <c r="O48" s="101"/>
      <c r="P48" s="101"/>
    </row>
    <row r="49" spans="3:16" ht="18.75">
      <c r="C49" s="115" t="s">
        <v>251</v>
      </c>
      <c r="D49" s="115"/>
      <c r="E49" s="115"/>
      <c r="F49" s="115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8:16" ht="12.75">
      <c r="H50" s="101"/>
      <c r="I50" s="101"/>
      <c r="J50" s="101"/>
      <c r="K50" s="101"/>
      <c r="L50" s="101"/>
      <c r="M50" s="101"/>
      <c r="N50" s="101"/>
      <c r="O50" s="101"/>
      <c r="P50" s="101"/>
    </row>
    <row r="51" ht="12.75">
      <c r="G51" s="106" t="s">
        <v>120</v>
      </c>
    </row>
    <row r="52" spans="4:14" ht="12.75">
      <c r="D52" s="101"/>
      <c r="E52" s="103" t="s">
        <v>0</v>
      </c>
      <c r="F52" s="103" t="s">
        <v>1</v>
      </c>
      <c r="G52" s="103" t="s">
        <v>2</v>
      </c>
      <c r="H52" s="103" t="s">
        <v>3</v>
      </c>
      <c r="I52" s="103" t="s">
        <v>4</v>
      </c>
      <c r="N52" s="101"/>
    </row>
    <row r="53" spans="3:14" ht="12.75">
      <c r="C53" t="s">
        <v>250</v>
      </c>
      <c r="D53" s="107" t="s">
        <v>234</v>
      </c>
      <c r="E53" s="108">
        <v>0.09490933319999999</v>
      </c>
      <c r="F53" s="108">
        <v>0.07829977485</v>
      </c>
      <c r="G53" s="108">
        <v>0.0811479768</v>
      </c>
      <c r="H53" s="108">
        <v>0.0833998308</v>
      </c>
      <c r="I53" s="108">
        <v>0.07209778289999999</v>
      </c>
      <c r="N53" s="101"/>
    </row>
    <row r="54" spans="3:14" ht="12.75">
      <c r="C54" t="s">
        <v>252</v>
      </c>
      <c r="D54" s="107" t="s">
        <v>236</v>
      </c>
      <c r="E54" s="108">
        <v>0.09590196164999999</v>
      </c>
      <c r="F54" s="108">
        <v>0.096095217</v>
      </c>
      <c r="G54" s="108">
        <v>0.09939516687692306</v>
      </c>
      <c r="H54" s="108">
        <v>0.09082059112499997</v>
      </c>
      <c r="I54" s="108">
        <v>0.085464108675</v>
      </c>
      <c r="N54" s="101"/>
    </row>
    <row r="55" spans="4:9" ht="12.75">
      <c r="D55" s="107" t="s">
        <v>243</v>
      </c>
      <c r="E55" s="108">
        <v>0.1353</v>
      </c>
      <c r="F55" s="108">
        <v>0.1304886</v>
      </c>
      <c r="G55" s="108">
        <v>0.1347258</v>
      </c>
      <c r="H55" s="108">
        <v>0.11657580000000006</v>
      </c>
      <c r="I55" s="108">
        <v>0.11680019999999997</v>
      </c>
    </row>
    <row r="56" spans="4:9" ht="51">
      <c r="D56" s="111" t="s">
        <v>247</v>
      </c>
      <c r="E56" s="113">
        <f>(E54-E53)/E54*100</f>
        <v>1.0350449906568777</v>
      </c>
      <c r="F56" s="113">
        <f>(F54-F53)/F54*100</f>
        <v>18.518551396788034</v>
      </c>
      <c r="G56" s="113">
        <f>(G54-G53)/G54*100</f>
        <v>18.358226712892193</v>
      </c>
      <c r="H56" s="113">
        <f>(H54-H53)/H54*100</f>
        <v>8.170790602746115</v>
      </c>
      <c r="I56" s="113">
        <f>(I54-I53)/I54*100</f>
        <v>15.639694817188133</v>
      </c>
    </row>
    <row r="57" spans="4:9" ht="12.75">
      <c r="D57" s="103"/>
      <c r="E57" s="101"/>
      <c r="F57" s="101"/>
      <c r="G57" s="101"/>
      <c r="H57" s="101"/>
      <c r="I57" s="101"/>
    </row>
    <row r="58" spans="4:9" ht="12.75">
      <c r="D58" s="103"/>
      <c r="E58" s="101"/>
      <c r="F58" s="101"/>
      <c r="G58" s="101"/>
      <c r="H58" s="101"/>
      <c r="I58" s="101"/>
    </row>
    <row r="59" ht="21.75" customHeight="1"/>
    <row r="60" spans="3:6" ht="18.75">
      <c r="C60" s="115" t="s">
        <v>253</v>
      </c>
      <c r="D60" s="115"/>
      <c r="E60" s="115"/>
      <c r="F60" s="115"/>
    </row>
    <row r="61" spans="3:6" ht="14.25" customHeight="1">
      <c r="C61" s="114"/>
      <c r="D61" s="114"/>
      <c r="E61" s="114"/>
      <c r="F61" s="114"/>
    </row>
    <row r="62" ht="12.75">
      <c r="G62" s="106" t="s">
        <v>120</v>
      </c>
    </row>
    <row r="63" spans="4:15" ht="12.75">
      <c r="D63" s="108"/>
      <c r="E63" s="107" t="s">
        <v>0</v>
      </c>
      <c r="F63" s="107" t="s">
        <v>1</v>
      </c>
      <c r="G63" s="107" t="s">
        <v>2</v>
      </c>
      <c r="H63" s="107" t="s">
        <v>3</v>
      </c>
      <c r="I63" s="107" t="s">
        <v>4</v>
      </c>
      <c r="N63" s="101"/>
      <c r="O63" s="101"/>
    </row>
    <row r="64" spans="3:15" ht="12.75">
      <c r="C64" t="s">
        <v>252</v>
      </c>
      <c r="D64" s="107" t="s">
        <v>234</v>
      </c>
      <c r="E64" s="108">
        <v>0.07108222222222223</v>
      </c>
      <c r="F64" s="108">
        <v>0.06905375000000002</v>
      </c>
      <c r="G64" s="108">
        <v>0.06834117647058824</v>
      </c>
      <c r="H64" s="108">
        <v>0.0566135294117647</v>
      </c>
      <c r="I64" s="108">
        <v>0.05809823529411764</v>
      </c>
      <c r="N64" s="101"/>
      <c r="O64" s="101"/>
    </row>
    <row r="65" spans="3:15" ht="12.75">
      <c r="C65" t="s">
        <v>250</v>
      </c>
      <c r="D65" s="107" t="s">
        <v>236</v>
      </c>
      <c r="E65" s="108">
        <v>0.0826</v>
      </c>
      <c r="F65" s="108">
        <v>0.0812225</v>
      </c>
      <c r="G65" s="108">
        <v>0.0838975</v>
      </c>
      <c r="H65" s="108">
        <v>0.0832</v>
      </c>
      <c r="I65" s="108">
        <v>0.07719999999999999</v>
      </c>
      <c r="N65" s="101"/>
      <c r="O65" s="101"/>
    </row>
    <row r="66" spans="4:15" ht="12.75">
      <c r="D66" s="107" t="s">
        <v>243</v>
      </c>
      <c r="E66" s="108">
        <v>0.14562624999999998</v>
      </c>
      <c r="F66" s="108">
        <v>0.13550312499999997</v>
      </c>
      <c r="G66" s="108">
        <v>0.14537705882352941</v>
      </c>
      <c r="H66" s="108">
        <v>0.14266058823529415</v>
      </c>
      <c r="I66" s="108">
        <v>0.13744823529411765</v>
      </c>
      <c r="N66" s="101"/>
      <c r="O66" s="101"/>
    </row>
    <row r="67" spans="4:9" ht="51">
      <c r="D67" s="111" t="s">
        <v>247</v>
      </c>
      <c r="E67" s="113">
        <f>(E65-E64)/E65*100</f>
        <v>13.944040893193439</v>
      </c>
      <c r="F67" s="113">
        <f>(F65-F64)/F65*100</f>
        <v>14.98199390562957</v>
      </c>
      <c r="G67" s="113">
        <f>(G65-G64)/G65*100</f>
        <v>18.542058499254164</v>
      </c>
      <c r="H67" s="113">
        <f>(H65-H64)/H65*100</f>
        <v>31.95489253393665</v>
      </c>
      <c r="I67" s="113">
        <f>(I65-I64)/I65*100</f>
        <v>24.743218530935692</v>
      </c>
    </row>
    <row r="72" spans="6:13" ht="12.75">
      <c r="F72" s="101"/>
      <c r="G72" s="101"/>
      <c r="H72" s="101"/>
      <c r="I72" s="101"/>
      <c r="J72" s="101"/>
      <c r="K72" s="101"/>
      <c r="L72" s="101"/>
      <c r="M72" s="101"/>
    </row>
    <row r="73" spans="6:13" ht="12.75">
      <c r="F73" s="101"/>
      <c r="G73" s="101"/>
      <c r="H73" s="101"/>
      <c r="I73" s="101"/>
      <c r="J73" s="101"/>
      <c r="K73" s="101"/>
      <c r="L73" s="101"/>
      <c r="M73" s="101"/>
    </row>
    <row r="74" spans="6:13" ht="12.75">
      <c r="F74" s="101"/>
      <c r="G74" s="101"/>
      <c r="H74" s="101"/>
      <c r="I74" s="101"/>
      <c r="J74" s="101"/>
      <c r="K74" s="101"/>
      <c r="L74" s="101"/>
      <c r="M74" s="101"/>
    </row>
    <row r="75" spans="6:13" ht="12.75">
      <c r="F75" s="101"/>
      <c r="G75" s="101"/>
      <c r="H75" s="101"/>
      <c r="I75" s="101"/>
      <c r="J75" s="101"/>
      <c r="K75" s="101"/>
      <c r="L75" s="101"/>
      <c r="M75" s="101"/>
    </row>
  </sheetData>
  <sheetProtection/>
  <mergeCells count="4">
    <mergeCell ref="C17:F17"/>
    <mergeCell ref="C40:F40"/>
    <mergeCell ref="C49:F49"/>
    <mergeCell ref="C60:F60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V288"/>
  <sheetViews>
    <sheetView zoomScale="90" zoomScaleNormal="90" zoomScalePageLayoutView="0" workbookViewId="0" topLeftCell="A1">
      <selection activeCell="AH61" sqref="AH61"/>
    </sheetView>
  </sheetViews>
  <sheetFormatPr defaultColWidth="9.00390625" defaultRowHeight="12.75" outlineLevelCol="1"/>
  <cols>
    <col min="3" max="3" width="10.875" style="0" customWidth="1"/>
    <col min="4" max="4" width="18.625" style="0" customWidth="1"/>
    <col min="5" max="5" width="19.625" style="0" customWidth="1"/>
    <col min="6" max="7" width="10.25390625" style="9" hidden="1" customWidth="1" outlineLevel="1"/>
    <col min="8" max="8" width="10.25390625" style="0" hidden="1" customWidth="1" outlineLevel="1"/>
    <col min="9" max="9" width="11.125" style="9" hidden="1" customWidth="1" outlineLevel="1"/>
    <col min="10" max="10" width="0" style="9" hidden="1" customWidth="1" outlineLevel="1"/>
    <col min="11" max="11" width="11.125" style="0" hidden="1" customWidth="1" outlineLevel="1"/>
    <col min="12" max="12" width="11.75390625" style="0" hidden="1" customWidth="1" outlineLevel="1"/>
    <col min="13" max="13" width="9.875" style="9" hidden="1" customWidth="1" outlineLevel="1"/>
    <col min="14" max="14" width="15.25390625" style="0" hidden="1" customWidth="1" outlineLevel="1"/>
    <col min="15" max="15" width="8.75390625" style="0" hidden="1" customWidth="1" outlineLevel="1"/>
    <col min="16" max="16" width="8.125" style="0" hidden="1" customWidth="1" outlineLevel="1"/>
    <col min="17" max="17" width="11.125" style="0" customWidth="1" collapsed="1"/>
    <col min="18" max="18" width="10.875" style="0" customWidth="1"/>
    <col min="19" max="19" width="11.75390625" style="0" customWidth="1"/>
    <col min="23" max="23" width="11.75390625" style="0" customWidth="1"/>
    <col min="24" max="24" width="10.75390625" style="0" customWidth="1"/>
    <col min="25" max="25" width="10.625" style="0" customWidth="1"/>
    <col min="26" max="26" width="10.25390625" style="0" customWidth="1"/>
    <col min="27" max="27" width="10.00390625" style="0" customWidth="1"/>
    <col min="28" max="28" width="10.875" style="0" customWidth="1"/>
    <col min="33" max="33" width="11.25390625" style="0" customWidth="1"/>
    <col min="39" max="39" width="11.75390625" style="0" customWidth="1"/>
  </cols>
  <sheetData>
    <row r="3" ht="12.75">
      <c r="B3" s="2" t="s">
        <v>211</v>
      </c>
    </row>
    <row r="5" spans="3:30" ht="15.75">
      <c r="C5" s="12"/>
      <c r="D5" s="12"/>
      <c r="E5" s="16"/>
      <c r="F5" s="16"/>
      <c r="G5" s="12"/>
      <c r="H5" s="16"/>
      <c r="I5" s="16"/>
      <c r="J5" s="12"/>
      <c r="K5" s="12"/>
      <c r="L5" s="16"/>
      <c r="M5" s="12"/>
      <c r="N5" s="12"/>
      <c r="O5" s="12"/>
      <c r="P5" s="116" t="s">
        <v>18</v>
      </c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</row>
    <row r="6" spans="3:48" ht="12.75">
      <c r="C6" s="13"/>
      <c r="D6" s="13" t="s">
        <v>17</v>
      </c>
      <c r="E6" s="14" t="s">
        <v>27</v>
      </c>
      <c r="F6" s="19" t="s">
        <v>28</v>
      </c>
      <c r="G6" s="13" t="s">
        <v>29</v>
      </c>
      <c r="H6" s="14" t="s">
        <v>30</v>
      </c>
      <c r="I6" s="14" t="s">
        <v>31</v>
      </c>
      <c r="J6" s="13" t="s">
        <v>32</v>
      </c>
      <c r="K6" s="13" t="s">
        <v>33</v>
      </c>
      <c r="L6" s="18" t="s">
        <v>37</v>
      </c>
      <c r="M6" s="13" t="s">
        <v>35</v>
      </c>
      <c r="N6" s="13" t="s">
        <v>36</v>
      </c>
      <c r="O6" s="13" t="s">
        <v>34</v>
      </c>
      <c r="P6" s="117" t="s">
        <v>0</v>
      </c>
      <c r="Q6" s="117"/>
      <c r="R6" s="117"/>
      <c r="S6" s="117" t="s">
        <v>1</v>
      </c>
      <c r="T6" s="117"/>
      <c r="U6" s="117"/>
      <c r="V6" s="117" t="s">
        <v>2</v>
      </c>
      <c r="W6" s="117"/>
      <c r="X6" s="117"/>
      <c r="Y6" s="117" t="s">
        <v>3</v>
      </c>
      <c r="Z6" s="117"/>
      <c r="AA6" s="117"/>
      <c r="AB6" s="117" t="s">
        <v>4</v>
      </c>
      <c r="AC6" s="117"/>
      <c r="AD6" s="117"/>
      <c r="AE6" s="2"/>
      <c r="AF6" s="23"/>
      <c r="AG6" s="24"/>
      <c r="AH6" s="24"/>
      <c r="AI6" s="24"/>
      <c r="AJ6" s="24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3:30" ht="12.75">
      <c r="C7" s="12"/>
      <c r="D7" s="12"/>
      <c r="E7" s="16"/>
      <c r="F7" s="16"/>
      <c r="G7" s="12"/>
      <c r="H7" s="16"/>
      <c r="I7" s="16"/>
      <c r="J7" s="12"/>
      <c r="K7" s="12"/>
      <c r="L7" s="16"/>
      <c r="M7" s="12"/>
      <c r="N7" s="12"/>
      <c r="O7" s="12"/>
      <c r="P7" s="12" t="s">
        <v>19</v>
      </c>
      <c r="Q7" s="12" t="s">
        <v>10</v>
      </c>
      <c r="R7" s="15" t="s">
        <v>20</v>
      </c>
      <c r="S7" s="12" t="s">
        <v>19</v>
      </c>
      <c r="T7" s="12" t="s">
        <v>10</v>
      </c>
      <c r="U7" s="15" t="s">
        <v>20</v>
      </c>
      <c r="V7" s="12" t="s">
        <v>19</v>
      </c>
      <c r="W7" s="12" t="s">
        <v>10</v>
      </c>
      <c r="X7" s="15" t="s">
        <v>20</v>
      </c>
      <c r="Y7" s="12" t="s">
        <v>19</v>
      </c>
      <c r="Z7" s="12" t="s">
        <v>10</v>
      </c>
      <c r="AA7" s="15" t="s">
        <v>20</v>
      </c>
      <c r="AB7" s="12" t="s">
        <v>19</v>
      </c>
      <c r="AC7" s="12" t="s">
        <v>10</v>
      </c>
      <c r="AD7" s="15" t="s">
        <v>20</v>
      </c>
    </row>
    <row r="8" spans="3:44" ht="12.75">
      <c r="C8" s="2" t="s">
        <v>11</v>
      </c>
      <c r="E8" s="9"/>
      <c r="G8"/>
      <c r="H8" s="9"/>
      <c r="J8"/>
      <c r="L8" s="9"/>
      <c r="M8"/>
      <c r="R8" s="1"/>
      <c r="U8" s="1"/>
      <c r="X8" s="1"/>
      <c r="AA8" s="1"/>
      <c r="AD8" s="1"/>
      <c r="AM8" s="25"/>
      <c r="AN8" s="25"/>
      <c r="AO8" s="25"/>
      <c r="AP8" s="25"/>
      <c r="AQ8" s="25"/>
      <c r="AR8" s="25"/>
    </row>
    <row r="9" spans="3:44" ht="15">
      <c r="C9">
        <v>1</v>
      </c>
      <c r="D9" t="s">
        <v>128</v>
      </c>
      <c r="E9" s="9">
        <v>1968</v>
      </c>
      <c r="F9" s="9">
        <v>2014</v>
      </c>
      <c r="G9" s="11" t="s">
        <v>42</v>
      </c>
      <c r="H9" s="9" t="s">
        <v>112</v>
      </c>
      <c r="I9" s="9">
        <v>6</v>
      </c>
      <c r="J9">
        <v>90</v>
      </c>
      <c r="K9">
        <v>4353.77</v>
      </c>
      <c r="L9" s="9" t="s">
        <v>38</v>
      </c>
      <c r="M9" s="11" t="s">
        <v>40</v>
      </c>
      <c r="N9" t="s">
        <v>38</v>
      </c>
      <c r="O9" t="s">
        <v>39</v>
      </c>
      <c r="P9">
        <v>0.12474</v>
      </c>
      <c r="Q9">
        <v>0.12111</v>
      </c>
      <c r="R9" s="3">
        <v>-2.9972752043596813</v>
      </c>
      <c r="S9">
        <v>0.12012</v>
      </c>
      <c r="T9">
        <v>0.11079</v>
      </c>
      <c r="U9" s="3">
        <v>-8.421337665854338</v>
      </c>
      <c r="V9">
        <v>0.12626</v>
      </c>
      <c r="W9">
        <v>0.11953</v>
      </c>
      <c r="X9" s="3">
        <v>-5.630385677235864</v>
      </c>
      <c r="Y9">
        <v>0.09636</v>
      </c>
      <c r="Z9">
        <v>0.09794</v>
      </c>
      <c r="AA9" s="3">
        <v>1.61323259138247</v>
      </c>
      <c r="AB9">
        <v>0.11484</v>
      </c>
      <c r="AC9">
        <v>0.09797</v>
      </c>
      <c r="AD9" s="3">
        <v>-17.219557007247104</v>
      </c>
      <c r="AF9" s="20"/>
      <c r="AM9" s="20"/>
      <c r="AN9" s="20"/>
      <c r="AO9" s="20"/>
      <c r="AP9" s="20"/>
      <c r="AQ9" s="20"/>
      <c r="AR9" s="20"/>
    </row>
    <row r="10" spans="3:44" ht="15">
      <c r="C10">
        <v>1</v>
      </c>
      <c r="D10" t="s">
        <v>131</v>
      </c>
      <c r="E10" s="9">
        <v>1971</v>
      </c>
      <c r="F10" s="9">
        <v>2012</v>
      </c>
      <c r="G10" t="s">
        <v>41</v>
      </c>
      <c r="H10" s="9">
        <v>5</v>
      </c>
      <c r="I10" s="9">
        <v>4</v>
      </c>
      <c r="J10">
        <v>60</v>
      </c>
      <c r="K10">
        <v>3190</v>
      </c>
      <c r="L10" s="9" t="s">
        <v>38</v>
      </c>
      <c r="M10" s="11" t="s">
        <v>40</v>
      </c>
      <c r="N10" t="s">
        <v>38</v>
      </c>
      <c r="O10" t="s">
        <v>39</v>
      </c>
      <c r="P10">
        <v>0.14454</v>
      </c>
      <c r="Q10">
        <v>0.12072</v>
      </c>
      <c r="R10" s="3">
        <v>-19.73161033797217</v>
      </c>
      <c r="S10">
        <v>0.12672</v>
      </c>
      <c r="T10">
        <v>0.11039</v>
      </c>
      <c r="U10" s="3">
        <v>-14.793006612917821</v>
      </c>
      <c r="V10">
        <v>0.10824</v>
      </c>
      <c r="W10">
        <v>0.1187</v>
      </c>
      <c r="X10" s="3">
        <v>8.812131423757378</v>
      </c>
      <c r="Y10">
        <v>0.06468</v>
      </c>
      <c r="Z10">
        <v>0.10067</v>
      </c>
      <c r="AA10" s="3">
        <v>35.750471838680824</v>
      </c>
      <c r="AB10">
        <v>0.07458</v>
      </c>
      <c r="AC10">
        <v>0.09899</v>
      </c>
      <c r="AD10" s="3">
        <v>24.659056470350535</v>
      </c>
      <c r="AF10" s="20"/>
      <c r="AM10" s="20"/>
      <c r="AN10" s="20"/>
      <c r="AO10" s="20"/>
      <c r="AP10" s="20"/>
      <c r="AQ10" s="20"/>
      <c r="AR10" s="20"/>
    </row>
    <row r="11" spans="3:44" ht="15">
      <c r="C11" s="98">
        <v>1</v>
      </c>
      <c r="D11" s="98" t="s">
        <v>183</v>
      </c>
      <c r="E11" s="99">
        <v>1971</v>
      </c>
      <c r="F11" s="99">
        <v>2013</v>
      </c>
      <c r="G11" s="98" t="s">
        <v>41</v>
      </c>
      <c r="H11" s="99">
        <v>5</v>
      </c>
      <c r="I11" s="99">
        <v>8</v>
      </c>
      <c r="J11" s="98">
        <v>120</v>
      </c>
      <c r="K11" s="98">
        <v>6104.92</v>
      </c>
      <c r="L11" s="9" t="s">
        <v>38</v>
      </c>
      <c r="M11" s="11" t="s">
        <v>40</v>
      </c>
      <c r="N11" t="s">
        <v>38</v>
      </c>
      <c r="O11" s="98" t="s">
        <v>39</v>
      </c>
      <c r="P11" s="98">
        <v>0.1782</v>
      </c>
      <c r="Q11" s="98">
        <v>0.11985</v>
      </c>
      <c r="R11" s="3">
        <v>-48.685857321652065</v>
      </c>
      <c r="S11" s="98">
        <v>0.16302</v>
      </c>
      <c r="T11" s="98">
        <v>0.11217</v>
      </c>
      <c r="U11" s="3">
        <v>-45.33297673174644</v>
      </c>
      <c r="V11" s="98">
        <v>0.17424</v>
      </c>
      <c r="W11" s="98">
        <v>0.11829</v>
      </c>
      <c r="X11" s="3">
        <v>-47.299010905401985</v>
      </c>
      <c r="Y11" s="98">
        <v>0.13926</v>
      </c>
      <c r="Z11" s="98">
        <v>0.09897</v>
      </c>
      <c r="AA11" s="3">
        <v>-40.709305850257635</v>
      </c>
      <c r="AB11" s="98">
        <v>0.09372</v>
      </c>
      <c r="AC11" s="98">
        <v>0.09899</v>
      </c>
      <c r="AD11" s="3">
        <v>5.323770077785625</v>
      </c>
      <c r="AF11" s="20"/>
      <c r="AM11" s="20"/>
      <c r="AN11" s="20"/>
      <c r="AO11" s="20"/>
      <c r="AP11" s="20"/>
      <c r="AQ11" s="20"/>
      <c r="AR11" s="20"/>
    </row>
    <row r="12" spans="3:44" ht="15">
      <c r="C12">
        <v>1</v>
      </c>
      <c r="D12" t="s">
        <v>130</v>
      </c>
      <c r="E12" s="9">
        <v>1971</v>
      </c>
      <c r="F12" s="9">
        <v>2013</v>
      </c>
      <c r="G12" t="s">
        <v>41</v>
      </c>
      <c r="H12" s="9">
        <v>5</v>
      </c>
      <c r="I12" s="9">
        <v>6</v>
      </c>
      <c r="J12">
        <v>90</v>
      </c>
      <c r="K12">
        <v>4688.75</v>
      </c>
      <c r="L12" s="9" t="s">
        <v>38</v>
      </c>
      <c r="M12" s="11" t="s">
        <v>40</v>
      </c>
      <c r="N12" t="s">
        <v>38</v>
      </c>
      <c r="O12" t="s">
        <v>39</v>
      </c>
      <c r="P12">
        <v>0.15906</v>
      </c>
      <c r="Q12">
        <v>0.11985</v>
      </c>
      <c r="R12" s="3">
        <v>-32.715894868585735</v>
      </c>
      <c r="S12">
        <v>0.16566</v>
      </c>
      <c r="T12">
        <v>0.11128</v>
      </c>
      <c r="U12" s="3">
        <v>-48.86772106398274</v>
      </c>
      <c r="V12">
        <v>0.18678</v>
      </c>
      <c r="W12">
        <v>0.11787</v>
      </c>
      <c r="X12" s="3">
        <v>-58.462713158564526</v>
      </c>
      <c r="Y12" s="98">
        <v>0.09438</v>
      </c>
      <c r="Z12" s="98">
        <v>0.0993</v>
      </c>
      <c r="AA12" s="3">
        <v>4.954682779456192</v>
      </c>
      <c r="AB12">
        <v>0.06798</v>
      </c>
      <c r="AC12">
        <v>0.09805</v>
      </c>
      <c r="AD12" s="3">
        <v>30.66802651708312</v>
      </c>
      <c r="AF12" s="20"/>
      <c r="AM12" s="20"/>
      <c r="AN12" s="20"/>
      <c r="AO12" s="20"/>
      <c r="AP12" s="20"/>
      <c r="AQ12" s="20"/>
      <c r="AR12" s="20"/>
    </row>
    <row r="13" spans="3:44" ht="15">
      <c r="C13">
        <v>1</v>
      </c>
      <c r="D13" t="s">
        <v>129</v>
      </c>
      <c r="E13" s="9">
        <v>1971</v>
      </c>
      <c r="F13" s="9">
        <v>2013</v>
      </c>
      <c r="G13" t="s">
        <v>41</v>
      </c>
      <c r="H13" s="9">
        <v>5</v>
      </c>
      <c r="I13" s="9">
        <v>4</v>
      </c>
      <c r="J13">
        <v>60</v>
      </c>
      <c r="K13">
        <v>3188.7</v>
      </c>
      <c r="L13" s="9" t="s">
        <v>38</v>
      </c>
      <c r="M13" s="11" t="s">
        <v>40</v>
      </c>
      <c r="N13" t="s">
        <v>38</v>
      </c>
      <c r="O13" t="s">
        <v>39</v>
      </c>
      <c r="P13">
        <v>0.17358</v>
      </c>
      <c r="Q13">
        <v>0.11985</v>
      </c>
      <c r="R13" s="3">
        <v>-44.83103879849813</v>
      </c>
      <c r="S13">
        <v>0.15176</v>
      </c>
      <c r="T13">
        <v>0.11173</v>
      </c>
      <c r="U13" s="3">
        <v>-35.827441152779016</v>
      </c>
      <c r="V13">
        <v>0.17028</v>
      </c>
      <c r="W13">
        <v>0.1187</v>
      </c>
      <c r="X13" s="3">
        <v>-43.45408593091827</v>
      </c>
      <c r="Y13">
        <v>0.08052</v>
      </c>
      <c r="Z13">
        <v>0.09897</v>
      </c>
      <c r="AA13" s="3">
        <v>18.64201273113065</v>
      </c>
      <c r="AB13">
        <v>0.07854</v>
      </c>
      <c r="AC13">
        <v>0.09899</v>
      </c>
      <c r="AD13" s="3">
        <v>20.65865238913021</v>
      </c>
      <c r="AF13" s="20"/>
      <c r="AM13" s="20"/>
      <c r="AN13" s="20"/>
      <c r="AO13" s="20"/>
      <c r="AP13" s="20"/>
      <c r="AQ13" s="20"/>
      <c r="AR13" s="20"/>
    </row>
    <row r="14" spans="5:36" ht="12.75">
      <c r="E14" s="9"/>
      <c r="G14"/>
      <c r="H14" s="9"/>
      <c r="J14"/>
      <c r="L14" s="9"/>
      <c r="M14"/>
      <c r="Q14" s="22">
        <f>AVERAGE(Q13)</f>
        <v>0.11985</v>
      </c>
      <c r="R14" s="3"/>
      <c r="T14" s="22">
        <f>AVERAGE(T13)</f>
        <v>0.11173</v>
      </c>
      <c r="U14" s="3"/>
      <c r="W14" s="22">
        <f>AVERAGE(W13)</f>
        <v>0.1187</v>
      </c>
      <c r="X14" s="3"/>
      <c r="Z14" s="22">
        <f>AVERAGE(Z13)</f>
        <v>0.09897</v>
      </c>
      <c r="AA14" s="3"/>
      <c r="AC14" s="22">
        <f>AVERAGE(AC13)</f>
        <v>0.09899</v>
      </c>
      <c r="AD14" s="3"/>
      <c r="AF14" s="21"/>
      <c r="AG14" s="21"/>
      <c r="AH14" s="21"/>
      <c r="AI14" s="21"/>
      <c r="AJ14" s="21"/>
    </row>
    <row r="15" spans="3:38" ht="12.75">
      <c r="C15" s="2" t="s">
        <v>13</v>
      </c>
      <c r="E15" s="9"/>
      <c r="G15"/>
      <c r="H15" s="9"/>
      <c r="J15"/>
      <c r="L15" s="9"/>
      <c r="M15"/>
      <c r="R15" s="96"/>
      <c r="U15" s="3"/>
      <c r="X15" s="3"/>
      <c r="AA15" s="3"/>
      <c r="AD15" s="3"/>
      <c r="AF15" s="20"/>
      <c r="AL15" s="22"/>
    </row>
    <row r="16" spans="3:32" ht="12.75">
      <c r="C16">
        <v>2</v>
      </c>
      <c r="D16" t="s">
        <v>200</v>
      </c>
      <c r="E16" s="9">
        <v>1965</v>
      </c>
      <c r="F16" s="9">
        <v>2010</v>
      </c>
      <c r="G16" t="s">
        <v>41</v>
      </c>
      <c r="H16" s="9" t="s">
        <v>112</v>
      </c>
      <c r="I16" s="9">
        <v>5</v>
      </c>
      <c r="J16">
        <v>99</v>
      </c>
      <c r="K16">
        <v>3359.17</v>
      </c>
      <c r="L16" s="9" t="s">
        <v>38</v>
      </c>
      <c r="M16" t="s">
        <v>201</v>
      </c>
      <c r="N16" t="s">
        <v>39</v>
      </c>
      <c r="O16" t="s">
        <v>39</v>
      </c>
      <c r="P16">
        <v>0.10824</v>
      </c>
      <c r="Q16">
        <v>0.12154</v>
      </c>
      <c r="R16" s="3">
        <v>10.942899456968888</v>
      </c>
      <c r="S16">
        <v>0.10098</v>
      </c>
      <c r="T16">
        <v>0.11123</v>
      </c>
      <c r="U16" s="3">
        <v>9.215139800413553</v>
      </c>
      <c r="V16">
        <v>0.09768</v>
      </c>
      <c r="W16">
        <v>0.11829</v>
      </c>
      <c r="X16" s="3">
        <v>17.423281765153448</v>
      </c>
      <c r="Y16">
        <v>0.08052</v>
      </c>
      <c r="Z16">
        <v>0.0976</v>
      </c>
      <c r="AA16" s="3">
        <v>17.5</v>
      </c>
      <c r="AB16">
        <v>0.09042</v>
      </c>
      <c r="AC16">
        <v>0.09939</v>
      </c>
      <c r="AD16" s="3">
        <v>9.025052822215514</v>
      </c>
      <c r="AF16" s="20"/>
    </row>
    <row r="17" spans="3:32" ht="12.75">
      <c r="C17">
        <v>2</v>
      </c>
      <c r="D17" t="s">
        <v>133</v>
      </c>
      <c r="E17" s="9">
        <v>1965</v>
      </c>
      <c r="F17" s="9" t="s">
        <v>134</v>
      </c>
      <c r="G17" t="s">
        <v>41</v>
      </c>
      <c r="H17" s="9" t="s">
        <v>112</v>
      </c>
      <c r="I17" s="9">
        <v>5</v>
      </c>
      <c r="J17">
        <v>100</v>
      </c>
      <c r="K17">
        <v>3381.07</v>
      </c>
      <c r="L17" s="9" t="s">
        <v>38</v>
      </c>
      <c r="M17" t="s">
        <v>201</v>
      </c>
      <c r="N17" t="s">
        <v>39</v>
      </c>
      <c r="O17" t="s">
        <v>39</v>
      </c>
      <c r="P17">
        <v>0.1122</v>
      </c>
      <c r="Q17">
        <v>0.12154</v>
      </c>
      <c r="R17" s="3">
        <v>7.684712851736052</v>
      </c>
      <c r="S17">
        <v>0.10956</v>
      </c>
      <c r="T17">
        <v>0.11123</v>
      </c>
      <c r="U17" s="3">
        <v>1.5013935089454264</v>
      </c>
      <c r="V17">
        <v>0.09992</v>
      </c>
      <c r="W17">
        <v>0.11829</v>
      </c>
      <c r="X17" s="3">
        <v>15.529630568940746</v>
      </c>
      <c r="Y17">
        <v>0.07841</v>
      </c>
      <c r="Z17">
        <v>0.0976</v>
      </c>
      <c r="AA17" s="3">
        <v>19.661885245901658</v>
      </c>
      <c r="AB17">
        <v>0.08554</v>
      </c>
      <c r="AC17">
        <v>0.09939</v>
      </c>
      <c r="AD17" s="3">
        <v>13.935003521481036</v>
      </c>
      <c r="AF17" s="20"/>
    </row>
    <row r="18" spans="3:32" ht="12.75">
      <c r="C18">
        <v>2</v>
      </c>
      <c r="D18" t="s">
        <v>132</v>
      </c>
      <c r="E18" s="9">
        <v>1965</v>
      </c>
      <c r="F18" s="9">
        <v>2010</v>
      </c>
      <c r="G18" t="s">
        <v>41</v>
      </c>
      <c r="H18" s="9" t="s">
        <v>112</v>
      </c>
      <c r="I18" s="9">
        <v>6</v>
      </c>
      <c r="J18">
        <v>120</v>
      </c>
      <c r="K18">
        <v>5175.23</v>
      </c>
      <c r="L18" s="9" t="s">
        <v>38</v>
      </c>
      <c r="M18" t="s">
        <v>201</v>
      </c>
      <c r="N18" t="s">
        <v>39</v>
      </c>
      <c r="O18" t="s">
        <v>39</v>
      </c>
      <c r="P18">
        <v>0.0924</v>
      </c>
      <c r="Q18">
        <v>0.12154</v>
      </c>
      <c r="R18" s="3">
        <v>23.975645877900277</v>
      </c>
      <c r="S18">
        <v>0.09372</v>
      </c>
      <c r="T18">
        <v>0.11123</v>
      </c>
      <c r="U18" s="3">
        <v>15.74215589319428</v>
      </c>
      <c r="V18">
        <v>0.09636</v>
      </c>
      <c r="W18">
        <v>0.11829</v>
      </c>
      <c r="X18" s="3">
        <v>18.539183362921648</v>
      </c>
      <c r="Y18">
        <v>0.0825</v>
      </c>
      <c r="Z18">
        <v>0.0976</v>
      </c>
      <c r="AA18" s="3">
        <v>15.471311475409834</v>
      </c>
      <c r="AB18">
        <v>0.08844</v>
      </c>
      <c r="AC18">
        <v>0.09939</v>
      </c>
      <c r="AD18" s="3">
        <v>11.017204950196202</v>
      </c>
      <c r="AF18" s="20"/>
    </row>
    <row r="19" spans="3:32" ht="12.75">
      <c r="C19">
        <v>2</v>
      </c>
      <c r="D19" t="s">
        <v>136</v>
      </c>
      <c r="E19" s="9">
        <v>1963</v>
      </c>
      <c r="F19" s="9">
        <v>2008</v>
      </c>
      <c r="G19" t="s">
        <v>41</v>
      </c>
      <c r="H19" s="9" t="s">
        <v>112</v>
      </c>
      <c r="I19" s="9">
        <v>4</v>
      </c>
      <c r="J19">
        <v>80</v>
      </c>
      <c r="K19">
        <v>3514.15</v>
      </c>
      <c r="L19" s="9" t="s">
        <v>38</v>
      </c>
      <c r="M19" t="s">
        <v>201</v>
      </c>
      <c r="N19" t="s">
        <v>39</v>
      </c>
      <c r="O19" t="s">
        <v>39</v>
      </c>
      <c r="P19">
        <v>0.10692</v>
      </c>
      <c r="Q19">
        <v>0.12067</v>
      </c>
      <c r="R19" s="3">
        <v>11.3947128532361</v>
      </c>
      <c r="S19">
        <v>0.11022</v>
      </c>
      <c r="T19">
        <v>0.11079</v>
      </c>
      <c r="U19" s="3">
        <v>0.5144868670457612</v>
      </c>
      <c r="V19">
        <v>0.12837</v>
      </c>
      <c r="W19">
        <v>0.11911</v>
      </c>
      <c r="X19" s="3">
        <v>-7.774326253043412</v>
      </c>
      <c r="Y19">
        <v>0.093324</v>
      </c>
      <c r="Z19">
        <v>0.09829</v>
      </c>
      <c r="AA19" s="3">
        <v>5.052395971105909</v>
      </c>
      <c r="AB19">
        <v>0.10494</v>
      </c>
      <c r="AC19">
        <v>0.09892</v>
      </c>
      <c r="AD19" s="3">
        <v>-6.08572583906188</v>
      </c>
      <c r="AF19" s="20"/>
    </row>
    <row r="20" spans="3:32" ht="15">
      <c r="C20">
        <v>2</v>
      </c>
      <c r="D20" t="s">
        <v>137</v>
      </c>
      <c r="E20" s="9">
        <v>1970</v>
      </c>
      <c r="F20" s="9">
        <v>2008</v>
      </c>
      <c r="G20" s="11" t="s">
        <v>42</v>
      </c>
      <c r="H20" s="9" t="s">
        <v>112</v>
      </c>
      <c r="I20" s="9">
        <v>3</v>
      </c>
      <c r="J20">
        <v>45</v>
      </c>
      <c r="K20">
        <v>2140</v>
      </c>
      <c r="L20" s="9" t="s">
        <v>38</v>
      </c>
      <c r="M20" t="s">
        <v>201</v>
      </c>
      <c r="N20" t="s">
        <v>39</v>
      </c>
      <c r="O20" t="s">
        <v>39</v>
      </c>
      <c r="P20">
        <v>0.11748</v>
      </c>
      <c r="Q20">
        <v>0.12028</v>
      </c>
      <c r="R20" s="3">
        <v>2.3279015630196227</v>
      </c>
      <c r="S20">
        <v>0.11088</v>
      </c>
      <c r="T20">
        <v>0.11123</v>
      </c>
      <c r="U20" s="3">
        <v>0.31466331025801253</v>
      </c>
      <c r="V20">
        <v>0.12507</v>
      </c>
      <c r="W20">
        <v>0.11994</v>
      </c>
      <c r="X20" s="3">
        <v>-4.277138569284617</v>
      </c>
      <c r="Y20">
        <v>0.09702</v>
      </c>
      <c r="Z20">
        <v>0.09964</v>
      </c>
      <c r="AA20" s="3">
        <v>2.6294660778803802</v>
      </c>
      <c r="AB20">
        <v>0.12408</v>
      </c>
      <c r="AC20">
        <v>0.09845</v>
      </c>
      <c r="AD20" s="3">
        <v>-26.033519553072622</v>
      </c>
      <c r="AF20" s="20"/>
    </row>
    <row r="21" spans="3:32" ht="15">
      <c r="C21">
        <v>2</v>
      </c>
      <c r="D21" t="s">
        <v>202</v>
      </c>
      <c r="E21" s="9">
        <v>1962</v>
      </c>
      <c r="F21" s="9">
        <v>2008</v>
      </c>
      <c r="G21" s="11" t="s">
        <v>42</v>
      </c>
      <c r="H21" s="9" t="s">
        <v>135</v>
      </c>
      <c r="I21" s="9">
        <v>3</v>
      </c>
      <c r="J21">
        <v>48</v>
      </c>
      <c r="K21">
        <v>2032</v>
      </c>
      <c r="L21" s="9" t="s">
        <v>38</v>
      </c>
      <c r="M21" t="s">
        <v>201</v>
      </c>
      <c r="N21" t="s">
        <v>39</v>
      </c>
      <c r="O21" t="s">
        <v>39</v>
      </c>
      <c r="P21">
        <v>0.12672</v>
      </c>
      <c r="Q21">
        <v>0.12028</v>
      </c>
      <c r="R21" s="3">
        <v>-5.354173594945124</v>
      </c>
      <c r="S21">
        <v>0.1188</v>
      </c>
      <c r="T21">
        <v>0.11168</v>
      </c>
      <c r="U21" s="3">
        <v>-6.375358166189102</v>
      </c>
      <c r="V21">
        <v>0.12738</v>
      </c>
      <c r="W21">
        <v>0.11994</v>
      </c>
      <c r="X21" s="3">
        <v>-6.203101550775372</v>
      </c>
      <c r="Y21">
        <v>0.10758</v>
      </c>
      <c r="Z21">
        <v>0.09964</v>
      </c>
      <c r="AA21" s="3">
        <v>-7.968687274187076</v>
      </c>
      <c r="AB21">
        <v>0.1186</v>
      </c>
      <c r="AC21">
        <v>0.09892</v>
      </c>
      <c r="AD21" s="3">
        <v>-19.894864536999606</v>
      </c>
      <c r="AF21" s="20"/>
    </row>
    <row r="22" spans="3:32" ht="15">
      <c r="C22">
        <v>2</v>
      </c>
      <c r="D22" t="s">
        <v>138</v>
      </c>
      <c r="E22" s="9">
        <v>1972</v>
      </c>
      <c r="F22" s="9">
        <v>2015</v>
      </c>
      <c r="G22" t="s">
        <v>41</v>
      </c>
      <c r="H22" s="9" t="s">
        <v>139</v>
      </c>
      <c r="I22" s="9">
        <v>6</v>
      </c>
      <c r="J22">
        <v>90</v>
      </c>
      <c r="K22">
        <v>4378.38</v>
      </c>
      <c r="L22" s="9" t="s">
        <v>38</v>
      </c>
      <c r="M22" s="11" t="s">
        <v>40</v>
      </c>
      <c r="N22" t="s">
        <v>39</v>
      </c>
      <c r="O22" t="s">
        <v>39</v>
      </c>
      <c r="P22">
        <v>0.13662</v>
      </c>
      <c r="Q22">
        <v>0.1181</v>
      </c>
      <c r="R22" s="3">
        <v>-15.68162574089753</v>
      </c>
      <c r="S22">
        <v>0.13398</v>
      </c>
      <c r="T22">
        <v>0.10995</v>
      </c>
      <c r="U22" s="3">
        <v>-21.85538881309685</v>
      </c>
      <c r="V22">
        <v>0.1452</v>
      </c>
      <c r="W22">
        <v>0.11994</v>
      </c>
      <c r="X22" s="3">
        <v>-21.06053026513254</v>
      </c>
      <c r="Y22">
        <v>0.11352</v>
      </c>
      <c r="Z22">
        <v>0.10067</v>
      </c>
      <c r="AA22" s="3">
        <v>-12.764477997417316</v>
      </c>
      <c r="AB22">
        <v>0.1386</v>
      </c>
      <c r="AC22">
        <v>0.09711</v>
      </c>
      <c r="AD22" s="3">
        <v>-42.72474513438368</v>
      </c>
      <c r="AF22" s="20"/>
    </row>
    <row r="23" spans="3:32" ht="12.75">
      <c r="C23">
        <v>2</v>
      </c>
      <c r="D23" t="s">
        <v>146</v>
      </c>
      <c r="E23" s="9">
        <v>1965</v>
      </c>
      <c r="F23" s="9">
        <v>2010</v>
      </c>
      <c r="G23" t="s">
        <v>41</v>
      </c>
      <c r="H23" s="9" t="s">
        <v>112</v>
      </c>
      <c r="I23" s="9">
        <v>6</v>
      </c>
      <c r="J23">
        <v>120</v>
      </c>
      <c r="K23">
        <v>5118.44</v>
      </c>
      <c r="L23" s="9" t="s">
        <v>38</v>
      </c>
      <c r="M23" t="s">
        <v>201</v>
      </c>
      <c r="N23" t="s">
        <v>39</v>
      </c>
      <c r="O23" t="s">
        <v>39</v>
      </c>
      <c r="P23">
        <v>0.12804</v>
      </c>
      <c r="Q23">
        <v>0.12154</v>
      </c>
      <c r="R23" s="3">
        <v>-5.348033569195309</v>
      </c>
      <c r="S23">
        <v>0.1254</v>
      </c>
      <c r="T23">
        <v>0.11034</v>
      </c>
      <c r="U23" s="3">
        <v>-13.648722131593274</v>
      </c>
      <c r="V23">
        <v>0.13187</v>
      </c>
      <c r="W23">
        <v>0.11829</v>
      </c>
      <c r="X23" s="3">
        <v>-11.480260377039457</v>
      </c>
      <c r="Y23">
        <v>0.10758</v>
      </c>
      <c r="Z23">
        <v>0.0976</v>
      </c>
      <c r="AA23" s="3">
        <v>-10.225409836065566</v>
      </c>
      <c r="AB23">
        <v>0.13464</v>
      </c>
      <c r="AC23">
        <v>0.09939</v>
      </c>
      <c r="AD23" s="3">
        <v>-35.4663447026864</v>
      </c>
      <c r="AF23" s="20"/>
    </row>
    <row r="24" spans="3:32" ht="12.75">
      <c r="C24">
        <v>2</v>
      </c>
      <c r="D24" t="s">
        <v>147</v>
      </c>
      <c r="E24" s="9">
        <v>1963</v>
      </c>
      <c r="F24" s="9">
        <v>2007</v>
      </c>
      <c r="G24" t="s">
        <v>41</v>
      </c>
      <c r="H24" s="9" t="s">
        <v>112</v>
      </c>
      <c r="I24" s="9">
        <v>4</v>
      </c>
      <c r="J24">
        <v>80</v>
      </c>
      <c r="K24">
        <v>3504</v>
      </c>
      <c r="L24" s="9" t="s">
        <v>38</v>
      </c>
      <c r="M24" t="s">
        <v>201</v>
      </c>
      <c r="N24" t="s">
        <v>39</v>
      </c>
      <c r="O24" t="s">
        <v>39</v>
      </c>
      <c r="P24">
        <v>0.12672</v>
      </c>
      <c r="Q24">
        <v>0.12028</v>
      </c>
      <c r="R24" s="3">
        <v>-5.354173594945124</v>
      </c>
      <c r="S24">
        <v>0.12672</v>
      </c>
      <c r="T24">
        <v>0.11123</v>
      </c>
      <c r="U24" s="3">
        <v>-13.926099073990827</v>
      </c>
      <c r="V24">
        <v>0.12672</v>
      </c>
      <c r="W24">
        <v>0.11953</v>
      </c>
      <c r="X24" s="3">
        <v>-6.015226303020157</v>
      </c>
      <c r="Y24">
        <v>0.10824</v>
      </c>
      <c r="Z24" s="5">
        <v>0.0993</v>
      </c>
      <c r="AA24" s="3">
        <v>89.09969788519638</v>
      </c>
      <c r="AB24">
        <v>0.1186</v>
      </c>
      <c r="AC24">
        <v>0.09892</v>
      </c>
      <c r="AD24" s="3">
        <v>-19.894864536999606</v>
      </c>
      <c r="AF24" s="20"/>
    </row>
    <row r="25" spans="3:32" ht="15">
      <c r="C25">
        <v>2</v>
      </c>
      <c r="D25" t="s">
        <v>145</v>
      </c>
      <c r="E25" s="9">
        <v>1962</v>
      </c>
      <c r="F25" s="9">
        <v>2007</v>
      </c>
      <c r="G25" s="11" t="s">
        <v>42</v>
      </c>
      <c r="H25" s="9" t="s">
        <v>135</v>
      </c>
      <c r="I25" s="9">
        <v>2</v>
      </c>
      <c r="J25">
        <v>32</v>
      </c>
      <c r="K25">
        <v>1290</v>
      </c>
      <c r="L25" s="9" t="s">
        <v>38</v>
      </c>
      <c r="M25" t="s">
        <v>201</v>
      </c>
      <c r="N25" t="s">
        <v>39</v>
      </c>
      <c r="O25" t="s">
        <v>39</v>
      </c>
      <c r="P25">
        <v>0.12078</v>
      </c>
      <c r="Q25">
        <v>0.12159</v>
      </c>
      <c r="R25" s="3">
        <v>0.6661732050333171</v>
      </c>
      <c r="S25">
        <v>0.1188</v>
      </c>
      <c r="T25">
        <v>0.11168</v>
      </c>
      <c r="U25" s="3">
        <v>-6.375358166189102</v>
      </c>
      <c r="V25">
        <v>0.12738</v>
      </c>
      <c r="W25">
        <v>0.11994</v>
      </c>
      <c r="X25" s="3">
        <v>-6.203101550775372</v>
      </c>
      <c r="Y25">
        <v>0.10758</v>
      </c>
      <c r="Z25">
        <v>0.10067</v>
      </c>
      <c r="AA25" s="3">
        <v>-6.864011125459427</v>
      </c>
      <c r="AB25">
        <v>0.1186</v>
      </c>
      <c r="AC25">
        <v>0.09845</v>
      </c>
      <c r="AD25" s="3">
        <v>-20.467242254951756</v>
      </c>
      <c r="AF25" s="20"/>
    </row>
    <row r="26" spans="5:36" ht="12.75">
      <c r="E26" s="9"/>
      <c r="G26"/>
      <c r="H26" s="9"/>
      <c r="J26"/>
      <c r="L26" s="9"/>
      <c r="M26"/>
      <c r="Q26" s="22">
        <f>AVERAGE(Q16:Q25)</f>
        <v>0.120736</v>
      </c>
      <c r="R26" s="3"/>
      <c r="T26" s="22">
        <f>AVERAGE(T16:T25)</f>
        <v>0.11105899999999999</v>
      </c>
      <c r="U26" s="3"/>
      <c r="W26" s="22">
        <f>AVERAGE(W16:W25)</f>
        <v>0.119156</v>
      </c>
      <c r="X26" s="3"/>
      <c r="Z26" s="22">
        <f>AVERAGE(Z16:Z25)</f>
        <v>0.09886100000000002</v>
      </c>
      <c r="AA26" s="3"/>
      <c r="AC26" s="22">
        <f>AVERAGE(AC16:AC25)</f>
        <v>0.098833</v>
      </c>
      <c r="AD26" s="3"/>
      <c r="AF26" s="21"/>
      <c r="AG26" s="21"/>
      <c r="AH26" s="21"/>
      <c r="AI26" s="21"/>
      <c r="AJ26" s="21"/>
    </row>
    <row r="27" spans="3:32" ht="12.75">
      <c r="C27" s="2" t="s">
        <v>14</v>
      </c>
      <c r="E27" s="9"/>
      <c r="G27"/>
      <c r="H27" s="9"/>
      <c r="J27"/>
      <c r="L27" s="9"/>
      <c r="M27"/>
      <c r="R27" s="96"/>
      <c r="U27" s="3"/>
      <c r="X27" s="3"/>
      <c r="AA27" s="3"/>
      <c r="AD27" s="3"/>
      <c r="AF27" s="20"/>
    </row>
    <row r="28" spans="3:32" ht="15">
      <c r="C28">
        <v>3</v>
      </c>
      <c r="D28" t="s">
        <v>154</v>
      </c>
      <c r="E28" s="9">
        <v>1967</v>
      </c>
      <c r="F28" s="9">
        <v>2008</v>
      </c>
      <c r="G28" s="11" t="s">
        <v>42</v>
      </c>
      <c r="H28" s="9">
        <v>5</v>
      </c>
      <c r="I28" s="9">
        <v>6</v>
      </c>
      <c r="J28">
        <v>90</v>
      </c>
      <c r="K28">
        <v>4346.72</v>
      </c>
      <c r="L28" s="9" t="s">
        <v>38</v>
      </c>
      <c r="M28" t="s">
        <v>39</v>
      </c>
      <c r="N28" t="s">
        <v>39</v>
      </c>
      <c r="O28" t="s">
        <v>39</v>
      </c>
      <c r="P28">
        <v>0.08646</v>
      </c>
      <c r="Q28">
        <v>0.12111</v>
      </c>
      <c r="R28" s="3">
        <v>28.610354223433248</v>
      </c>
      <c r="S28">
        <v>0.10494</v>
      </c>
      <c r="T28">
        <v>0.11217</v>
      </c>
      <c r="U28" s="3">
        <v>6.445573682802888</v>
      </c>
      <c r="V28">
        <v>0.0957</v>
      </c>
      <c r="W28">
        <v>0.11911</v>
      </c>
      <c r="X28" s="3">
        <v>19.654101250944507</v>
      </c>
      <c r="Y28">
        <v>0.06666</v>
      </c>
      <c r="Z28">
        <v>0.10033</v>
      </c>
      <c r="AA28" s="3">
        <v>33.55925446028107</v>
      </c>
      <c r="AB28">
        <v>0.09768</v>
      </c>
      <c r="AC28">
        <v>0.09939</v>
      </c>
      <c r="AD28" s="3">
        <v>1.7204950196196762</v>
      </c>
      <c r="AF28" s="20"/>
    </row>
    <row r="29" spans="3:32" ht="15">
      <c r="C29">
        <v>3</v>
      </c>
      <c r="D29" t="s">
        <v>161</v>
      </c>
      <c r="E29" s="9" t="s">
        <v>88</v>
      </c>
      <c r="F29" s="9" t="s">
        <v>88</v>
      </c>
      <c r="G29" s="11" t="s">
        <v>42</v>
      </c>
      <c r="H29" s="9">
        <v>5</v>
      </c>
      <c r="I29" s="9">
        <v>6</v>
      </c>
      <c r="J29">
        <v>90</v>
      </c>
      <c r="K29">
        <v>4293.56</v>
      </c>
      <c r="L29" s="9" t="s">
        <v>38</v>
      </c>
      <c r="M29" t="s">
        <v>39</v>
      </c>
      <c r="N29" t="s">
        <v>39</v>
      </c>
      <c r="O29" t="s">
        <v>39</v>
      </c>
      <c r="P29">
        <v>0.13662</v>
      </c>
      <c r="Q29">
        <v>0.12111</v>
      </c>
      <c r="R29" s="3">
        <v>-12.80653950953679</v>
      </c>
      <c r="S29">
        <v>0.079002</v>
      </c>
      <c r="T29">
        <v>0.11173</v>
      </c>
      <c r="U29" s="3">
        <v>29.29204331871476</v>
      </c>
      <c r="V29">
        <v>0.13332</v>
      </c>
      <c r="W29">
        <v>0.11911</v>
      </c>
      <c r="X29" s="3">
        <v>-11.93014860213249</v>
      </c>
      <c r="Y29">
        <v>0.10032</v>
      </c>
      <c r="Z29">
        <v>0.10033</v>
      </c>
      <c r="AA29" s="3">
        <v>0.00996710854181515</v>
      </c>
      <c r="AB29">
        <v>0.11484</v>
      </c>
      <c r="AC29">
        <v>0.09939</v>
      </c>
      <c r="AD29" s="3">
        <v>-15.544823422879546</v>
      </c>
      <c r="AF29" s="20"/>
    </row>
    <row r="30" spans="3:32" ht="15">
      <c r="C30">
        <v>3</v>
      </c>
      <c r="D30" t="s">
        <v>148</v>
      </c>
      <c r="E30" s="9">
        <v>1967</v>
      </c>
      <c r="F30" s="9">
        <v>2002</v>
      </c>
      <c r="G30" s="11" t="s">
        <v>42</v>
      </c>
      <c r="H30" s="9">
        <v>5</v>
      </c>
      <c r="I30" s="9">
        <v>6</v>
      </c>
      <c r="J30">
        <v>90</v>
      </c>
      <c r="K30">
        <v>4322.11</v>
      </c>
      <c r="L30" s="9" t="s">
        <v>38</v>
      </c>
      <c r="M30" t="s">
        <v>39</v>
      </c>
      <c r="N30" t="s">
        <v>39</v>
      </c>
      <c r="O30" t="s">
        <v>39</v>
      </c>
      <c r="P30">
        <v>0.10626</v>
      </c>
      <c r="Q30">
        <v>0.12067</v>
      </c>
      <c r="R30" s="3">
        <v>11.941659070191434</v>
      </c>
      <c r="S30">
        <v>0.1089</v>
      </c>
      <c r="T30">
        <v>0.11173</v>
      </c>
      <c r="U30" s="3">
        <v>2.5328917927145795</v>
      </c>
      <c r="V30">
        <v>0.0755</v>
      </c>
      <c r="W30">
        <v>0.11911</v>
      </c>
      <c r="X30" s="3">
        <v>36.61321467551003</v>
      </c>
      <c r="Y30">
        <v>0.08778</v>
      </c>
      <c r="Z30">
        <v>0.10033</v>
      </c>
      <c r="AA30" s="3">
        <v>12.508721219974092</v>
      </c>
      <c r="AB30">
        <v>0.09438</v>
      </c>
      <c r="AC30">
        <v>0.09892</v>
      </c>
      <c r="AD30" s="3">
        <v>4.589567327133025</v>
      </c>
      <c r="AF30" s="20"/>
    </row>
    <row r="31" spans="3:32" ht="15">
      <c r="C31">
        <v>3</v>
      </c>
      <c r="D31" t="s">
        <v>149</v>
      </c>
      <c r="E31" s="9">
        <v>1967</v>
      </c>
      <c r="F31" s="9">
        <v>2002</v>
      </c>
      <c r="G31" s="11" t="s">
        <v>42</v>
      </c>
      <c r="H31" s="9">
        <v>5</v>
      </c>
      <c r="I31" s="9">
        <v>6</v>
      </c>
      <c r="J31">
        <v>90</v>
      </c>
      <c r="K31">
        <v>4350.11</v>
      </c>
      <c r="L31" s="9" t="s">
        <v>38</v>
      </c>
      <c r="M31" t="s">
        <v>39</v>
      </c>
      <c r="N31" t="s">
        <v>39</v>
      </c>
      <c r="O31" t="s">
        <v>39</v>
      </c>
      <c r="P31">
        <v>0.1188</v>
      </c>
      <c r="Q31">
        <v>0.12067</v>
      </c>
      <c r="R31" s="3">
        <v>1.5496809480401055</v>
      </c>
      <c r="S31">
        <v>0.10956</v>
      </c>
      <c r="T31">
        <v>0.11173</v>
      </c>
      <c r="U31" s="3">
        <v>1.9421820460037509</v>
      </c>
      <c r="V31">
        <v>0.11352</v>
      </c>
      <c r="W31">
        <v>0.11911</v>
      </c>
      <c r="X31" s="3">
        <v>4.693140794223822</v>
      </c>
      <c r="Y31">
        <v>0.09458</v>
      </c>
      <c r="Z31">
        <v>0.10033</v>
      </c>
      <c r="AA31" s="3">
        <v>5.731087411541907</v>
      </c>
      <c r="AB31">
        <v>0.09174</v>
      </c>
      <c r="AC31">
        <v>0.09892</v>
      </c>
      <c r="AD31" s="3">
        <v>7.258390618681759</v>
      </c>
      <c r="AF31" s="20"/>
    </row>
    <row r="32" spans="3:32" ht="15">
      <c r="C32">
        <v>3</v>
      </c>
      <c r="D32" t="s">
        <v>150</v>
      </c>
      <c r="E32" s="9">
        <v>1967</v>
      </c>
      <c r="F32" s="9">
        <v>2003</v>
      </c>
      <c r="G32" s="11" t="s">
        <v>42</v>
      </c>
      <c r="H32" s="9">
        <v>5</v>
      </c>
      <c r="I32" s="9">
        <v>6</v>
      </c>
      <c r="J32">
        <v>90</v>
      </c>
      <c r="K32">
        <v>4340.96</v>
      </c>
      <c r="L32" s="9" t="s">
        <v>38</v>
      </c>
      <c r="M32" t="s">
        <v>39</v>
      </c>
      <c r="N32" t="s">
        <v>39</v>
      </c>
      <c r="O32" t="s">
        <v>39</v>
      </c>
      <c r="P32">
        <v>0.12672</v>
      </c>
      <c r="Q32">
        <v>0.12067</v>
      </c>
      <c r="R32" s="3">
        <v>-5.0136736554238865</v>
      </c>
      <c r="S32">
        <v>0.13728</v>
      </c>
      <c r="T32">
        <v>0.11173</v>
      </c>
      <c r="U32" s="3">
        <v>-22.867627315850726</v>
      </c>
      <c r="V32">
        <v>0.12408</v>
      </c>
      <c r="W32">
        <v>0.11911</v>
      </c>
      <c r="X32" s="3">
        <v>-4.172613550499534</v>
      </c>
      <c r="Y32">
        <v>0.09438</v>
      </c>
      <c r="Z32">
        <v>0.10033</v>
      </c>
      <c r="AA32" s="3">
        <v>5.930429582378153</v>
      </c>
      <c r="AB32">
        <v>0.0858</v>
      </c>
      <c r="AC32">
        <v>0.09892</v>
      </c>
      <c r="AD32" s="3">
        <v>13.263243024666394</v>
      </c>
      <c r="AF32" s="20"/>
    </row>
    <row r="33" spans="3:32" ht="15">
      <c r="C33">
        <v>3</v>
      </c>
      <c r="D33" t="s">
        <v>151</v>
      </c>
      <c r="E33" s="9">
        <v>1967</v>
      </c>
      <c r="F33" s="9">
        <v>2003</v>
      </c>
      <c r="G33" s="11" t="s">
        <v>42</v>
      </c>
      <c r="H33" s="9">
        <v>5</v>
      </c>
      <c r="I33" s="9">
        <v>6</v>
      </c>
      <c r="J33">
        <v>90</v>
      </c>
      <c r="K33">
        <v>4310.11</v>
      </c>
      <c r="L33" s="9" t="s">
        <v>38</v>
      </c>
      <c r="M33" t="s">
        <v>39</v>
      </c>
      <c r="N33" t="s">
        <v>39</v>
      </c>
      <c r="O33" t="s">
        <v>39</v>
      </c>
      <c r="P33">
        <v>0.1221</v>
      </c>
      <c r="Q33">
        <v>0.12067</v>
      </c>
      <c r="R33" s="3">
        <v>-1.1850501367365496</v>
      </c>
      <c r="S33">
        <v>0.12606</v>
      </c>
      <c r="T33">
        <v>0.11173</v>
      </c>
      <c r="U33" s="3">
        <v>-12.82556162176678</v>
      </c>
      <c r="V33">
        <v>0.12342</v>
      </c>
      <c r="W33">
        <v>0.11911</v>
      </c>
      <c r="X33" s="3">
        <v>-3.618503903954334</v>
      </c>
      <c r="Y33">
        <v>0.0825</v>
      </c>
      <c r="Z33">
        <v>0.10033</v>
      </c>
      <c r="AA33" s="3">
        <v>17.77135453005083</v>
      </c>
      <c r="AB33">
        <v>0.10626</v>
      </c>
      <c r="AC33">
        <v>0.09892</v>
      </c>
      <c r="AD33" s="3">
        <v>-7.420137484836232</v>
      </c>
      <c r="AF33" s="20"/>
    </row>
    <row r="34" spans="3:32" ht="15">
      <c r="C34">
        <v>3</v>
      </c>
      <c r="D34" t="s">
        <v>203</v>
      </c>
      <c r="E34" s="9">
        <v>1967</v>
      </c>
      <c r="F34" s="9">
        <v>2014</v>
      </c>
      <c r="G34" s="11" t="s">
        <v>42</v>
      </c>
      <c r="H34" s="9">
        <v>5</v>
      </c>
      <c r="I34" s="9">
        <v>6</v>
      </c>
      <c r="J34">
        <v>90</v>
      </c>
      <c r="K34">
        <v>4327.77</v>
      </c>
      <c r="L34" s="9" t="s">
        <v>38</v>
      </c>
      <c r="M34" t="s">
        <v>39</v>
      </c>
      <c r="N34" t="s">
        <v>39</v>
      </c>
      <c r="O34" t="s">
        <v>39</v>
      </c>
      <c r="Q34" s="97"/>
      <c r="R34" s="3"/>
      <c r="S34">
        <v>0.12474</v>
      </c>
      <c r="T34">
        <v>0.11173</v>
      </c>
      <c r="U34" s="3">
        <v>-11.644142128345123</v>
      </c>
      <c r="V34">
        <v>0.1419</v>
      </c>
      <c r="W34">
        <v>0.11911</v>
      </c>
      <c r="X34" s="3">
        <v>-19.13357400722022</v>
      </c>
      <c r="Y34">
        <v>0.10428</v>
      </c>
      <c r="Z34">
        <v>0.10033</v>
      </c>
      <c r="AA34" s="3">
        <v>-3.937007874015734</v>
      </c>
      <c r="AB34">
        <v>0.10032</v>
      </c>
      <c r="AC34">
        <v>0.09939</v>
      </c>
      <c r="AD34" s="3">
        <v>-0.9357078176878986</v>
      </c>
      <c r="AF34" s="20"/>
    </row>
    <row r="35" spans="3:32" ht="15">
      <c r="C35">
        <v>3</v>
      </c>
      <c r="D35" t="s">
        <v>152</v>
      </c>
      <c r="E35" s="9">
        <v>1968</v>
      </c>
      <c r="F35" s="9">
        <v>2008</v>
      </c>
      <c r="G35" s="11" t="s">
        <v>42</v>
      </c>
      <c r="H35" s="9">
        <v>5</v>
      </c>
      <c r="I35" s="9">
        <v>6</v>
      </c>
      <c r="J35">
        <v>90</v>
      </c>
      <c r="K35">
        <v>4314.92</v>
      </c>
      <c r="L35" s="9" t="s">
        <v>38</v>
      </c>
      <c r="M35" t="s">
        <v>39</v>
      </c>
      <c r="N35" t="s">
        <v>39</v>
      </c>
      <c r="O35" t="s">
        <v>39</v>
      </c>
      <c r="P35">
        <v>0.10296</v>
      </c>
      <c r="Q35">
        <v>0.12154</v>
      </c>
      <c r="R35" s="3">
        <v>15.287148263946023</v>
      </c>
      <c r="S35">
        <v>0.1089</v>
      </c>
      <c r="T35">
        <v>0.11173</v>
      </c>
      <c r="U35" s="3">
        <v>2.5328917927145795</v>
      </c>
      <c r="V35">
        <v>0.11418</v>
      </c>
      <c r="W35">
        <v>0.11911</v>
      </c>
      <c r="X35" s="3">
        <v>4.139031147678608</v>
      </c>
      <c r="Y35">
        <v>0.0825</v>
      </c>
      <c r="Z35">
        <v>0.10033</v>
      </c>
      <c r="AA35" s="3">
        <v>17.77135453005083</v>
      </c>
      <c r="AB35">
        <v>0.10032</v>
      </c>
      <c r="AC35">
        <v>0.09939</v>
      </c>
      <c r="AD35" s="3">
        <v>-0.9357078176878986</v>
      </c>
      <c r="AF35" s="20"/>
    </row>
    <row r="36" spans="3:32" ht="15">
      <c r="C36">
        <v>3</v>
      </c>
      <c r="D36" t="s">
        <v>153</v>
      </c>
      <c r="E36" s="9">
        <v>1967</v>
      </c>
      <c r="G36" s="11" t="s">
        <v>42</v>
      </c>
      <c r="H36" s="9">
        <v>5</v>
      </c>
      <c r="I36" s="9">
        <v>6</v>
      </c>
      <c r="J36">
        <v>90</v>
      </c>
      <c r="K36">
        <v>4324.16</v>
      </c>
      <c r="L36" s="9" t="s">
        <v>38</v>
      </c>
      <c r="M36" t="s">
        <v>39</v>
      </c>
      <c r="N36" t="s">
        <v>39</v>
      </c>
      <c r="O36" t="s">
        <v>39</v>
      </c>
      <c r="P36">
        <v>0.11946</v>
      </c>
      <c r="Q36">
        <v>0.12154</v>
      </c>
      <c r="R36" s="3">
        <v>1.7113707421425062</v>
      </c>
      <c r="S36">
        <v>0.12408</v>
      </c>
      <c r="T36">
        <v>0.11128</v>
      </c>
      <c r="U36" s="3">
        <v>-11.502516175413362</v>
      </c>
      <c r="V36">
        <v>0.11418</v>
      </c>
      <c r="W36">
        <v>0.11911</v>
      </c>
      <c r="X36" s="3">
        <v>4.139031147678608</v>
      </c>
      <c r="Y36">
        <v>0.09438</v>
      </c>
      <c r="Z36">
        <v>0.10033</v>
      </c>
      <c r="AA36" s="3">
        <v>5.930429582378153</v>
      </c>
      <c r="AB36">
        <v>0.1023</v>
      </c>
      <c r="AC36">
        <v>0.09939</v>
      </c>
      <c r="AD36" s="3">
        <v>-2.9278599456685725</v>
      </c>
      <c r="AF36" s="20"/>
    </row>
    <row r="37" spans="3:32" ht="15">
      <c r="C37">
        <v>3</v>
      </c>
      <c r="D37" s="98" t="s">
        <v>155</v>
      </c>
      <c r="E37" s="99">
        <v>1965</v>
      </c>
      <c r="F37" s="99">
        <v>2011</v>
      </c>
      <c r="G37" s="41" t="s">
        <v>42</v>
      </c>
      <c r="H37" s="99" t="s">
        <v>112</v>
      </c>
      <c r="I37" s="99">
        <v>3</v>
      </c>
      <c r="J37" s="98">
        <v>60</v>
      </c>
      <c r="K37" s="98">
        <v>2565</v>
      </c>
      <c r="L37" s="9" t="s">
        <v>38</v>
      </c>
      <c r="M37" t="s">
        <v>39</v>
      </c>
      <c r="N37" t="s">
        <v>39</v>
      </c>
      <c r="O37" t="s">
        <v>39</v>
      </c>
      <c r="P37">
        <v>0.12078</v>
      </c>
      <c r="Q37">
        <v>0.12028</v>
      </c>
      <c r="R37" s="3">
        <v>-0.41569670768207345</v>
      </c>
      <c r="S37">
        <v>0.1188</v>
      </c>
      <c r="T37">
        <v>0.11123</v>
      </c>
      <c r="U37" s="3">
        <v>-6.805717881866414</v>
      </c>
      <c r="V37">
        <v>0.13068</v>
      </c>
      <c r="W37">
        <v>0.11994</v>
      </c>
      <c r="X37" s="3">
        <v>-8.954477238619305</v>
      </c>
      <c r="Y37">
        <v>0.1023</v>
      </c>
      <c r="Z37">
        <v>0.09964</v>
      </c>
      <c r="AA37" s="3">
        <v>-2.6696105981533407</v>
      </c>
      <c r="AB37">
        <v>0.10956</v>
      </c>
      <c r="AC37">
        <v>0.09892</v>
      </c>
      <c r="AD37" s="3">
        <v>-10.756166599272149</v>
      </c>
      <c r="AF37" s="20"/>
    </row>
    <row r="38" spans="3:32" ht="12.75">
      <c r="C38">
        <v>3</v>
      </c>
      <c r="D38" t="s">
        <v>140</v>
      </c>
      <c r="E38" s="9">
        <v>1972</v>
      </c>
      <c r="F38" s="9">
        <v>2005</v>
      </c>
      <c r="G38" t="s">
        <v>204</v>
      </c>
      <c r="H38" s="9">
        <v>5</v>
      </c>
      <c r="I38" s="9">
        <v>4</v>
      </c>
      <c r="J38">
        <v>60</v>
      </c>
      <c r="K38">
        <v>3187.79</v>
      </c>
      <c r="L38" s="9" t="s">
        <v>38</v>
      </c>
      <c r="M38" t="s">
        <v>39</v>
      </c>
      <c r="N38" t="s">
        <v>39</v>
      </c>
      <c r="O38" t="s">
        <v>39</v>
      </c>
      <c r="P38">
        <v>0.12342</v>
      </c>
      <c r="Q38">
        <v>0.12159</v>
      </c>
      <c r="R38" s="3">
        <v>-1.5050579817419134</v>
      </c>
      <c r="S38">
        <v>0.1155</v>
      </c>
      <c r="T38">
        <v>0.11217</v>
      </c>
      <c r="U38" s="3">
        <v>-2.9687082107515437</v>
      </c>
      <c r="V38">
        <v>0.12276</v>
      </c>
      <c r="W38">
        <v>0.11705</v>
      </c>
      <c r="X38" s="3">
        <v>-4.878257155061931</v>
      </c>
      <c r="Y38">
        <v>0.09768</v>
      </c>
      <c r="Z38">
        <v>0.09897</v>
      </c>
      <c r="AA38" s="3">
        <v>1.303425280387998</v>
      </c>
      <c r="AB38">
        <v>0.11154</v>
      </c>
      <c r="AC38">
        <v>0.09711</v>
      </c>
      <c r="AD38" s="3">
        <v>-14.859437751004023</v>
      </c>
      <c r="AF38" s="20"/>
    </row>
    <row r="39" spans="3:32" ht="12.75">
      <c r="C39">
        <v>3</v>
      </c>
      <c r="D39" t="s">
        <v>141</v>
      </c>
      <c r="E39" s="9">
        <v>1973</v>
      </c>
      <c r="F39" s="9">
        <v>2005</v>
      </c>
      <c r="G39" t="s">
        <v>205</v>
      </c>
      <c r="H39" s="9">
        <v>5</v>
      </c>
      <c r="I39" s="9">
        <v>4</v>
      </c>
      <c r="J39">
        <v>60</v>
      </c>
      <c r="K39">
        <v>3212.87</v>
      </c>
      <c r="L39" s="9" t="s">
        <v>38</v>
      </c>
      <c r="M39" t="s">
        <v>39</v>
      </c>
      <c r="N39" t="s">
        <v>39</v>
      </c>
      <c r="O39" t="s">
        <v>39</v>
      </c>
      <c r="P39">
        <v>0.10494</v>
      </c>
      <c r="Q39">
        <v>0.12159</v>
      </c>
      <c r="R39" s="3">
        <v>13.693560325684672</v>
      </c>
      <c r="S39">
        <v>0.1155</v>
      </c>
      <c r="T39">
        <v>0.11217</v>
      </c>
      <c r="U39" s="3">
        <v>-2.9687082107515437</v>
      </c>
      <c r="V39">
        <v>0.12078</v>
      </c>
      <c r="W39">
        <v>0.11705</v>
      </c>
      <c r="X39" s="3">
        <v>-3.1866723622383546</v>
      </c>
      <c r="Y39">
        <v>0.09636</v>
      </c>
      <c r="Z39">
        <v>0.09897</v>
      </c>
      <c r="AA39" s="3">
        <v>2.63716277659897</v>
      </c>
      <c r="AB39">
        <v>0.1056</v>
      </c>
      <c r="AC39">
        <v>0.09711</v>
      </c>
      <c r="AD39" s="3">
        <v>-8.742662959530435</v>
      </c>
      <c r="AF39" s="20"/>
    </row>
    <row r="40" spans="3:32" ht="12.75">
      <c r="C40">
        <v>3</v>
      </c>
      <c r="D40" t="s">
        <v>142</v>
      </c>
      <c r="E40" s="9">
        <v>1973</v>
      </c>
      <c r="F40" s="9">
        <v>2005</v>
      </c>
      <c r="G40" t="s">
        <v>41</v>
      </c>
      <c r="H40" s="9">
        <v>5</v>
      </c>
      <c r="I40" s="9">
        <v>6</v>
      </c>
      <c r="J40">
        <v>87</v>
      </c>
      <c r="K40">
        <v>4554.39</v>
      </c>
      <c r="L40" s="9" t="s">
        <v>38</v>
      </c>
      <c r="M40" t="s">
        <v>39</v>
      </c>
      <c r="N40" t="s">
        <v>39</v>
      </c>
      <c r="O40" t="s">
        <v>39</v>
      </c>
      <c r="P40">
        <v>0.12408</v>
      </c>
      <c r="Q40">
        <v>0.11985</v>
      </c>
      <c r="R40" s="3">
        <v>-3.52941176470587</v>
      </c>
      <c r="S40">
        <v>0.12078</v>
      </c>
      <c r="T40">
        <v>0.11217</v>
      </c>
      <c r="U40" s="3">
        <v>-7.675849157528745</v>
      </c>
      <c r="V40">
        <v>0.12012</v>
      </c>
      <c r="W40">
        <v>0.11705</v>
      </c>
      <c r="X40" s="3">
        <v>-2.6228107646305148</v>
      </c>
      <c r="Y40">
        <v>0.10824</v>
      </c>
      <c r="Z40">
        <v>0.09897</v>
      </c>
      <c r="AA40" s="3">
        <v>-9.366474689299793</v>
      </c>
      <c r="AB40">
        <v>0.12474</v>
      </c>
      <c r="AC40">
        <v>0.09711</v>
      </c>
      <c r="AD40" s="3">
        <v>-28.45227062094534</v>
      </c>
      <c r="AF40" s="20"/>
    </row>
    <row r="41" spans="3:32" ht="12.75">
      <c r="C41">
        <v>3</v>
      </c>
      <c r="D41" t="s">
        <v>143</v>
      </c>
      <c r="E41" s="9">
        <v>1971</v>
      </c>
      <c r="F41" s="9">
        <v>2007</v>
      </c>
      <c r="G41" t="s">
        <v>41</v>
      </c>
      <c r="H41" s="9">
        <v>5</v>
      </c>
      <c r="I41" s="9">
        <v>8</v>
      </c>
      <c r="J41">
        <v>119</v>
      </c>
      <c r="K41">
        <v>6065.83</v>
      </c>
      <c r="L41" s="9" t="s">
        <v>38</v>
      </c>
      <c r="M41" t="s">
        <v>39</v>
      </c>
      <c r="N41" t="s">
        <v>39</v>
      </c>
      <c r="O41" t="s">
        <v>39</v>
      </c>
      <c r="P41">
        <v>0.1254</v>
      </c>
      <c r="Q41">
        <v>0.12115</v>
      </c>
      <c r="R41" s="3">
        <v>-3.5080478745357198</v>
      </c>
      <c r="S41">
        <v>0.1266</v>
      </c>
      <c r="T41">
        <v>0.11084</v>
      </c>
      <c r="U41" s="3">
        <v>-14.218693612414285</v>
      </c>
      <c r="V41">
        <v>0.09372</v>
      </c>
      <c r="W41">
        <v>0.11829</v>
      </c>
      <c r="X41" s="3">
        <v>20.770986558458034</v>
      </c>
      <c r="Y41">
        <v>0.06468</v>
      </c>
      <c r="Z41">
        <v>0.09964</v>
      </c>
      <c r="AA41" s="3">
        <v>35.086310718586915</v>
      </c>
      <c r="AB41">
        <v>0.09504</v>
      </c>
      <c r="AC41">
        <v>0.09758</v>
      </c>
      <c r="AD41" s="3">
        <v>2.6029924164787843</v>
      </c>
      <c r="AF41" s="20"/>
    </row>
    <row r="42" spans="3:32" ht="12.75">
      <c r="C42">
        <v>3</v>
      </c>
      <c r="D42" t="s">
        <v>144</v>
      </c>
      <c r="E42" s="9">
        <v>1971</v>
      </c>
      <c r="F42" s="9">
        <v>2005</v>
      </c>
      <c r="G42" t="s">
        <v>41</v>
      </c>
      <c r="H42" s="9">
        <v>5</v>
      </c>
      <c r="I42" s="9">
        <v>4</v>
      </c>
      <c r="J42">
        <v>60</v>
      </c>
      <c r="K42">
        <v>3194.6</v>
      </c>
      <c r="L42" s="9" t="s">
        <v>38</v>
      </c>
      <c r="M42" t="s">
        <v>39</v>
      </c>
      <c r="N42" t="s">
        <v>39</v>
      </c>
      <c r="O42" t="s">
        <v>39</v>
      </c>
      <c r="P42">
        <v>0.12738</v>
      </c>
      <c r="Q42">
        <v>0.12028</v>
      </c>
      <c r="R42" s="3">
        <v>-5.902893249085466</v>
      </c>
      <c r="S42">
        <v>0.11946</v>
      </c>
      <c r="T42">
        <v>0.11039</v>
      </c>
      <c r="U42" s="3">
        <v>-8.216323942386069</v>
      </c>
      <c r="V42">
        <v>0.12276</v>
      </c>
      <c r="W42">
        <v>0.11829</v>
      </c>
      <c r="X42" s="3">
        <v>-3.778848592442287</v>
      </c>
      <c r="Y42">
        <v>0.11616</v>
      </c>
      <c r="Z42">
        <v>0.09964</v>
      </c>
      <c r="AA42" s="3">
        <v>-16.579686872741874</v>
      </c>
      <c r="AB42">
        <v>0.11484</v>
      </c>
      <c r="AC42">
        <v>0.09711</v>
      </c>
      <c r="AD42" s="3">
        <v>-18.257645968489328</v>
      </c>
      <c r="AF42" s="20"/>
    </row>
    <row r="43" spans="3:32" ht="12.75">
      <c r="C43">
        <v>3</v>
      </c>
      <c r="D43" t="s">
        <v>159</v>
      </c>
      <c r="E43" s="9">
        <v>1967</v>
      </c>
      <c r="F43" s="9">
        <v>2002</v>
      </c>
      <c r="G43" t="s">
        <v>41</v>
      </c>
      <c r="H43" s="9">
        <v>5</v>
      </c>
      <c r="I43" s="9">
        <v>6</v>
      </c>
      <c r="J43">
        <v>100</v>
      </c>
      <c r="K43">
        <v>4717.2</v>
      </c>
      <c r="L43" s="9" t="s">
        <v>38</v>
      </c>
      <c r="M43" t="s">
        <v>39</v>
      </c>
      <c r="N43" t="s">
        <v>39</v>
      </c>
      <c r="O43" t="s">
        <v>39</v>
      </c>
      <c r="P43">
        <v>0.10956</v>
      </c>
      <c r="Q43">
        <v>0.12024</v>
      </c>
      <c r="R43" s="3">
        <v>8.882235528942104</v>
      </c>
      <c r="S43">
        <v>0.10362</v>
      </c>
      <c r="T43">
        <v>0.11217</v>
      </c>
      <c r="U43" s="3">
        <v>7.622358919497202</v>
      </c>
      <c r="V43">
        <v>0.12672</v>
      </c>
      <c r="W43">
        <v>0.11781</v>
      </c>
      <c r="X43" s="3">
        <v>-7.563025210084035</v>
      </c>
      <c r="Y43">
        <v>0.0792</v>
      </c>
      <c r="Z43">
        <v>0.0993</v>
      </c>
      <c r="AA43" s="3">
        <v>20.241691842900295</v>
      </c>
      <c r="AB43">
        <v>0.07722</v>
      </c>
      <c r="AC43">
        <v>0.0975</v>
      </c>
      <c r="AD43" s="3">
        <v>20.8</v>
      </c>
      <c r="AF43" s="20"/>
    </row>
    <row r="44" spans="3:32" ht="12.75">
      <c r="C44">
        <v>3</v>
      </c>
      <c r="D44" t="s">
        <v>160</v>
      </c>
      <c r="E44" s="9">
        <v>1968</v>
      </c>
      <c r="F44" s="9">
        <v>2007</v>
      </c>
      <c r="G44" t="s">
        <v>41</v>
      </c>
      <c r="H44" s="9">
        <v>5</v>
      </c>
      <c r="I44" s="9">
        <v>8</v>
      </c>
      <c r="J44">
        <v>115</v>
      </c>
      <c r="K44">
        <v>5532.5</v>
      </c>
      <c r="L44" s="9" t="s">
        <v>38</v>
      </c>
      <c r="M44" t="s">
        <v>39</v>
      </c>
      <c r="N44" t="s">
        <v>39</v>
      </c>
      <c r="O44" t="s">
        <v>39</v>
      </c>
      <c r="P44">
        <v>0.08976</v>
      </c>
      <c r="Q44">
        <v>0.12024</v>
      </c>
      <c r="R44" s="3">
        <v>25.34930139720558</v>
      </c>
      <c r="S44">
        <v>0.0924</v>
      </c>
      <c r="T44">
        <v>0.11217</v>
      </c>
      <c r="U44" s="3">
        <v>17.625033431398776</v>
      </c>
      <c r="V44">
        <v>0.09768</v>
      </c>
      <c r="W44">
        <v>0.11781</v>
      </c>
      <c r="X44" s="3">
        <v>17.086834733893554</v>
      </c>
      <c r="Y44">
        <v>0.07656</v>
      </c>
      <c r="Z44">
        <v>0.0993</v>
      </c>
      <c r="AA44" s="3">
        <v>22.900302114803623</v>
      </c>
      <c r="AB44">
        <v>0.07392</v>
      </c>
      <c r="AC44">
        <v>0.0975</v>
      </c>
      <c r="AD44" s="3">
        <v>24.184615384615384</v>
      </c>
      <c r="AF44" s="20"/>
    </row>
    <row r="45" spans="3:32" ht="12.75">
      <c r="C45">
        <v>3</v>
      </c>
      <c r="D45" t="s">
        <v>156</v>
      </c>
      <c r="E45" s="9">
        <v>1968</v>
      </c>
      <c r="F45" s="9">
        <v>2013</v>
      </c>
      <c r="G45" t="s">
        <v>41</v>
      </c>
      <c r="H45" s="9">
        <v>6</v>
      </c>
      <c r="I45" s="9">
        <v>8</v>
      </c>
      <c r="J45">
        <v>138</v>
      </c>
      <c r="K45">
        <v>6765.0000000000255</v>
      </c>
      <c r="L45" s="9" t="s">
        <v>38</v>
      </c>
      <c r="M45" t="s">
        <v>39</v>
      </c>
      <c r="N45" t="s">
        <v>39</v>
      </c>
      <c r="O45" t="s">
        <v>39</v>
      </c>
      <c r="P45">
        <v>0</v>
      </c>
      <c r="Q45">
        <v>0.12111</v>
      </c>
      <c r="R45" s="3"/>
      <c r="S45">
        <v>0.08052</v>
      </c>
      <c r="T45">
        <v>0.11173</v>
      </c>
      <c r="U45" s="3">
        <v>27.93341090127987</v>
      </c>
      <c r="V45">
        <v>0.10428</v>
      </c>
      <c r="W45">
        <v>0.11864</v>
      </c>
      <c r="X45" s="3">
        <v>12.10384356035064</v>
      </c>
      <c r="Y45">
        <v>0.10692</v>
      </c>
      <c r="Z45">
        <v>0.09998</v>
      </c>
      <c r="AA45" s="3">
        <v>-6.941388277655534</v>
      </c>
      <c r="AB45">
        <v>0.11154</v>
      </c>
      <c r="AC45">
        <v>0.09845</v>
      </c>
      <c r="AD45" s="3">
        <v>-13.296089385474858</v>
      </c>
      <c r="AF45" s="20"/>
    </row>
    <row r="46" spans="3:32" ht="12.75">
      <c r="C46">
        <v>3</v>
      </c>
      <c r="D46" t="s">
        <v>157</v>
      </c>
      <c r="E46" s="9">
        <v>1968</v>
      </c>
      <c r="F46" s="9">
        <v>2011</v>
      </c>
      <c r="G46" t="s">
        <v>41</v>
      </c>
      <c r="H46" s="9">
        <v>5</v>
      </c>
      <c r="I46" s="9">
        <v>6</v>
      </c>
      <c r="J46">
        <v>99</v>
      </c>
      <c r="K46">
        <v>4713.1</v>
      </c>
      <c r="L46" s="9" t="s">
        <v>38</v>
      </c>
      <c r="M46" t="s">
        <v>39</v>
      </c>
      <c r="N46" t="s">
        <v>39</v>
      </c>
      <c r="O46" t="s">
        <v>39</v>
      </c>
      <c r="P46">
        <v>0.1023</v>
      </c>
      <c r="Q46">
        <v>0.12111</v>
      </c>
      <c r="R46" s="3">
        <v>15.53133514986375</v>
      </c>
      <c r="S46">
        <v>0.10032</v>
      </c>
      <c r="T46">
        <v>0.11128</v>
      </c>
      <c r="U46" s="3">
        <v>9.849029475197696</v>
      </c>
      <c r="V46">
        <v>0.10098</v>
      </c>
      <c r="W46">
        <v>0.11864</v>
      </c>
      <c r="X46" s="3">
        <v>14.885367498314224</v>
      </c>
      <c r="Y46">
        <v>0.07722</v>
      </c>
      <c r="Z46">
        <v>0.09998</v>
      </c>
      <c r="AA46" s="3">
        <v>22.76455291058211</v>
      </c>
      <c r="AB46">
        <v>0.07986</v>
      </c>
      <c r="AC46">
        <v>0.09845</v>
      </c>
      <c r="AD46" s="3">
        <v>18.8826815642458</v>
      </c>
      <c r="AF46" s="20"/>
    </row>
    <row r="47" spans="3:32" ht="12.75">
      <c r="C47">
        <v>3</v>
      </c>
      <c r="D47" t="s">
        <v>158</v>
      </c>
      <c r="E47" s="9">
        <v>1970</v>
      </c>
      <c r="F47" s="9">
        <v>2011</v>
      </c>
      <c r="G47" t="s">
        <v>41</v>
      </c>
      <c r="H47" s="9">
        <v>9</v>
      </c>
      <c r="I47" s="9">
        <v>2</v>
      </c>
      <c r="J47">
        <v>108</v>
      </c>
      <c r="K47">
        <v>5210.84</v>
      </c>
      <c r="L47" s="9" t="s">
        <v>38</v>
      </c>
      <c r="M47" t="s">
        <v>39</v>
      </c>
      <c r="N47" t="s">
        <v>39</v>
      </c>
      <c r="O47" t="s">
        <v>39</v>
      </c>
      <c r="P47">
        <v>0.11616</v>
      </c>
      <c r="Q47">
        <v>0.12154</v>
      </c>
      <c r="R47" s="3">
        <v>4.426526246503201</v>
      </c>
      <c r="S47">
        <v>0.1089</v>
      </c>
      <c r="T47">
        <v>0.11173</v>
      </c>
      <c r="U47" s="3">
        <v>2.5328917927145795</v>
      </c>
      <c r="V47">
        <v>0.11154</v>
      </c>
      <c r="W47">
        <v>0.11905</v>
      </c>
      <c r="X47" s="3">
        <v>6.30827383452332</v>
      </c>
      <c r="Y47">
        <v>0.0825</v>
      </c>
      <c r="Z47">
        <v>0.10033</v>
      </c>
      <c r="AA47" s="3">
        <v>17.77135453005083</v>
      </c>
      <c r="AB47">
        <v>0.0858</v>
      </c>
      <c r="AC47">
        <v>0.09892</v>
      </c>
      <c r="AD47" s="3">
        <v>13.263243024666394</v>
      </c>
      <c r="AF47" s="20"/>
    </row>
    <row r="48" spans="5:36" ht="12.75">
      <c r="E48" s="9"/>
      <c r="G48"/>
      <c r="H48" s="9"/>
      <c r="J48"/>
      <c r="L48" s="9"/>
      <c r="M48"/>
      <c r="Q48" s="22">
        <f>AVERAGE(Q28:Q47)</f>
        <v>0.12089263157894736</v>
      </c>
      <c r="R48" s="3"/>
      <c r="T48" s="22">
        <f>AVERAGE(T28:T47)</f>
        <v>0.11168050000000003</v>
      </c>
      <c r="U48" s="3"/>
      <c r="W48" s="22">
        <f>AVERAGE(W28:W47)</f>
        <v>0.11858050000000005</v>
      </c>
      <c r="X48" s="3"/>
      <c r="Z48" s="22">
        <f>AVERAGE(Z28:Z47)</f>
        <v>0.0998845</v>
      </c>
      <c r="AA48" s="3"/>
      <c r="AC48" s="22">
        <f>AVERAGE(AC28:AC47)</f>
        <v>0.09841949999999998</v>
      </c>
      <c r="AD48" s="3"/>
      <c r="AF48" s="21"/>
      <c r="AG48" s="21"/>
      <c r="AH48" s="21"/>
      <c r="AI48" s="21"/>
      <c r="AJ48" s="21"/>
    </row>
    <row r="49" spans="3:32" ht="12.75">
      <c r="C49" s="2" t="s">
        <v>15</v>
      </c>
      <c r="E49" s="9"/>
      <c r="G49"/>
      <c r="H49" s="9"/>
      <c r="J49"/>
      <c r="L49" s="9"/>
      <c r="M49"/>
      <c r="R49" s="3"/>
      <c r="U49" s="3"/>
      <c r="X49" s="3"/>
      <c r="AA49" s="3"/>
      <c r="AD49" s="3"/>
      <c r="AF49" s="20"/>
    </row>
    <row r="50" spans="3:32" ht="15">
      <c r="C50">
        <v>4</v>
      </c>
      <c r="D50" t="s">
        <v>162</v>
      </c>
      <c r="E50" s="9">
        <v>1968</v>
      </c>
      <c r="G50" s="11" t="s">
        <v>42</v>
      </c>
      <c r="H50" s="9" t="s">
        <v>112</v>
      </c>
      <c r="I50" s="9">
        <v>6</v>
      </c>
      <c r="J50">
        <v>90</v>
      </c>
      <c r="K50">
        <v>4309.15</v>
      </c>
      <c r="L50" s="9" t="s">
        <v>39</v>
      </c>
      <c r="M50" t="s">
        <v>39</v>
      </c>
      <c r="N50" t="s">
        <v>39</v>
      </c>
      <c r="O50" t="s">
        <v>39</v>
      </c>
      <c r="P50">
        <v>0.12936</v>
      </c>
      <c r="Q50">
        <v>0.12154</v>
      </c>
      <c r="R50" s="3">
        <v>-6.4340957709396065</v>
      </c>
      <c r="S50">
        <v>0.1353</v>
      </c>
      <c r="T50">
        <v>0.11168</v>
      </c>
      <c r="U50" s="3">
        <v>-21.1497134670487</v>
      </c>
      <c r="V50">
        <v>0.14124</v>
      </c>
      <c r="W50">
        <v>0.1187</v>
      </c>
      <c r="X50" s="3">
        <v>-18.98904802021903</v>
      </c>
      <c r="Y50">
        <v>0.12012</v>
      </c>
      <c r="Z50">
        <v>0.09794</v>
      </c>
      <c r="AA50" s="3">
        <v>-22.646518276495826</v>
      </c>
      <c r="AB50">
        <v>0.11022</v>
      </c>
      <c r="AC50">
        <v>0.09845</v>
      </c>
      <c r="AD50" s="3">
        <v>-11.955307262569832</v>
      </c>
      <c r="AF50" s="20"/>
    </row>
    <row r="51" spans="3:32" ht="12.75">
      <c r="C51">
        <v>4</v>
      </c>
      <c r="D51" t="s">
        <v>163</v>
      </c>
      <c r="E51" s="9">
        <v>1963</v>
      </c>
      <c r="F51" s="9">
        <v>1988</v>
      </c>
      <c r="G51" t="s">
        <v>41</v>
      </c>
      <c r="H51" s="9" t="s">
        <v>112</v>
      </c>
      <c r="I51" s="9">
        <v>4</v>
      </c>
      <c r="J51">
        <v>80</v>
      </c>
      <c r="K51">
        <v>3350.61</v>
      </c>
      <c r="L51" s="9" t="s">
        <v>39</v>
      </c>
      <c r="M51" t="s">
        <v>39</v>
      </c>
      <c r="N51" t="s">
        <v>39</v>
      </c>
      <c r="O51" t="s">
        <v>39</v>
      </c>
      <c r="P51">
        <v>0.12078</v>
      </c>
      <c r="Q51">
        <v>0.12198</v>
      </c>
      <c r="R51" s="3">
        <v>0.9837678307919333</v>
      </c>
      <c r="S51">
        <v>0.08712</v>
      </c>
      <c r="T51">
        <v>0.11168</v>
      </c>
      <c r="U51" s="3">
        <v>21.991404011461313</v>
      </c>
      <c r="V51">
        <v>0.12738</v>
      </c>
      <c r="W51">
        <v>0.11994</v>
      </c>
      <c r="X51" s="3">
        <v>-6.203101550775372</v>
      </c>
      <c r="Y51">
        <v>0.10758</v>
      </c>
      <c r="Z51">
        <v>0.10034</v>
      </c>
      <c r="AA51" s="3">
        <v>-7.215467410803257</v>
      </c>
      <c r="AB51">
        <v>0.1188</v>
      </c>
      <c r="AC51">
        <v>0.09939</v>
      </c>
      <c r="AD51" s="3">
        <v>-19.529127678840922</v>
      </c>
      <c r="AF51" s="20"/>
    </row>
    <row r="52" spans="3:32" ht="12.75">
      <c r="C52">
        <v>4</v>
      </c>
      <c r="D52" t="s">
        <v>164</v>
      </c>
      <c r="E52" s="9">
        <v>1963</v>
      </c>
      <c r="F52" s="9">
        <v>1987</v>
      </c>
      <c r="G52" t="s">
        <v>41</v>
      </c>
      <c r="H52" s="9" t="s">
        <v>112</v>
      </c>
      <c r="I52" s="9">
        <v>4</v>
      </c>
      <c r="J52">
        <v>80</v>
      </c>
      <c r="K52">
        <v>3551</v>
      </c>
      <c r="L52" s="9" t="s">
        <v>39</v>
      </c>
      <c r="M52" t="s">
        <v>39</v>
      </c>
      <c r="N52" t="s">
        <v>39</v>
      </c>
      <c r="O52" t="s">
        <v>39</v>
      </c>
      <c r="P52">
        <v>0.08976</v>
      </c>
      <c r="Q52">
        <v>0.12028</v>
      </c>
      <c r="R52" s="3">
        <v>25.374127036913862</v>
      </c>
      <c r="S52">
        <v>0.09042</v>
      </c>
      <c r="T52">
        <v>0.11123</v>
      </c>
      <c r="U52" s="3">
        <v>18.708981389912793</v>
      </c>
      <c r="V52">
        <v>0.08316</v>
      </c>
      <c r="W52">
        <v>0.11953</v>
      </c>
      <c r="X52" s="3">
        <v>30.427507738643016</v>
      </c>
      <c r="Y52">
        <v>0.07788</v>
      </c>
      <c r="Z52">
        <v>0.09964</v>
      </c>
      <c r="AA52" s="3">
        <v>21.83861902850262</v>
      </c>
      <c r="AB52">
        <v>0.09174</v>
      </c>
      <c r="AC52">
        <v>0.09939</v>
      </c>
      <c r="AD52" s="3">
        <v>7.696951403561727</v>
      </c>
      <c r="AF52" s="20"/>
    </row>
    <row r="53" spans="3:32" ht="12.75">
      <c r="C53" s="4">
        <v>4</v>
      </c>
      <c r="D53" t="s">
        <v>206</v>
      </c>
      <c r="E53" s="9">
        <v>1964</v>
      </c>
      <c r="F53" s="9">
        <v>2007</v>
      </c>
      <c r="G53" t="s">
        <v>41</v>
      </c>
      <c r="H53" s="9" t="s">
        <v>112</v>
      </c>
      <c r="I53" s="9">
        <v>4</v>
      </c>
      <c r="J53">
        <v>80</v>
      </c>
      <c r="K53">
        <v>3539.7</v>
      </c>
      <c r="L53" s="9" t="s">
        <v>39</v>
      </c>
      <c r="M53" t="s">
        <v>39</v>
      </c>
      <c r="N53" t="s">
        <v>39</v>
      </c>
      <c r="O53" t="s">
        <v>39</v>
      </c>
      <c r="P53">
        <v>0.12474</v>
      </c>
      <c r="Q53">
        <v>0.12159</v>
      </c>
      <c r="R53" s="3">
        <v>-2.590673575129543</v>
      </c>
      <c r="S53">
        <v>0.12144</v>
      </c>
      <c r="T53">
        <v>0.11168</v>
      </c>
      <c r="U53" s="3">
        <v>-8.739255014326645</v>
      </c>
      <c r="V53">
        <v>0.12012</v>
      </c>
      <c r="W53">
        <v>0.11994</v>
      </c>
      <c r="X53" s="3">
        <v>-0.15007503751876072</v>
      </c>
      <c r="Y53">
        <v>0.09174</v>
      </c>
      <c r="Z53">
        <v>0.10067</v>
      </c>
      <c r="AA53" s="3">
        <v>8.870567199761595</v>
      </c>
      <c r="AB53">
        <v>0.09966</v>
      </c>
      <c r="AC53">
        <v>0.09899</v>
      </c>
      <c r="AD53" s="3">
        <v>-0.6768360440448475</v>
      </c>
      <c r="AF53" s="20"/>
    </row>
    <row r="54" spans="3:32" ht="15">
      <c r="C54">
        <v>4</v>
      </c>
      <c r="D54" t="s">
        <v>207</v>
      </c>
      <c r="E54" s="9">
        <v>1967</v>
      </c>
      <c r="F54" s="9" t="s">
        <v>88</v>
      </c>
      <c r="G54" s="11" t="s">
        <v>42</v>
      </c>
      <c r="H54" s="9">
        <v>5</v>
      </c>
      <c r="I54" s="9">
        <v>6</v>
      </c>
      <c r="J54">
        <v>90</v>
      </c>
      <c r="K54">
        <v>4320.81</v>
      </c>
      <c r="L54" s="9" t="s">
        <v>39</v>
      </c>
      <c r="M54" t="s">
        <v>39</v>
      </c>
      <c r="N54" t="s">
        <v>39</v>
      </c>
      <c r="O54" t="s">
        <v>39</v>
      </c>
      <c r="P54">
        <v>0.12144</v>
      </c>
      <c r="Q54">
        <v>0.12154</v>
      </c>
      <c r="R54" s="3">
        <v>0.08227743952606659</v>
      </c>
      <c r="S54">
        <v>0.12606</v>
      </c>
      <c r="T54">
        <v>0.11173</v>
      </c>
      <c r="U54" s="3">
        <v>-12.82556162176678</v>
      </c>
      <c r="V54">
        <v>0.12408</v>
      </c>
      <c r="W54">
        <v>0.11911</v>
      </c>
      <c r="X54" s="3">
        <v>-4.172613550499534</v>
      </c>
      <c r="Y54">
        <v>0.10164</v>
      </c>
      <c r="Z54">
        <v>0.10033</v>
      </c>
      <c r="AA54" s="3">
        <v>-1.3056912189773726</v>
      </c>
      <c r="AB54">
        <v>0.12144</v>
      </c>
      <c r="AC54">
        <v>0.09939</v>
      </c>
      <c r="AD54" s="3">
        <v>-22.18533051614851</v>
      </c>
      <c r="AF54" s="20"/>
    </row>
    <row r="55" spans="3:32" ht="15">
      <c r="C55">
        <v>4</v>
      </c>
      <c r="D55" t="s">
        <v>165</v>
      </c>
      <c r="E55" s="9">
        <v>1963</v>
      </c>
      <c r="F55" s="9">
        <v>1994</v>
      </c>
      <c r="G55" s="11" t="s">
        <v>42</v>
      </c>
      <c r="H55" s="9" t="s">
        <v>135</v>
      </c>
      <c r="I55" s="9">
        <v>3</v>
      </c>
      <c r="J55">
        <v>48</v>
      </c>
      <c r="K55">
        <v>1989</v>
      </c>
      <c r="L55" s="9" t="s">
        <v>39</v>
      </c>
      <c r="M55" t="s">
        <v>39</v>
      </c>
      <c r="N55" t="s">
        <v>39</v>
      </c>
      <c r="O55" t="s">
        <v>39</v>
      </c>
      <c r="P55">
        <v>0.12672</v>
      </c>
      <c r="Q55">
        <v>0.12159</v>
      </c>
      <c r="R55" s="3">
        <v>-4.219096965210952</v>
      </c>
      <c r="S55">
        <v>0.12672</v>
      </c>
      <c r="T55">
        <v>0.11168</v>
      </c>
      <c r="U55" s="3">
        <v>-13.467048710601716</v>
      </c>
      <c r="V55">
        <v>0.12672</v>
      </c>
      <c r="W55">
        <v>0.11994</v>
      </c>
      <c r="X55" s="3">
        <v>-5.652826413206597</v>
      </c>
      <c r="Y55">
        <v>0.12804</v>
      </c>
      <c r="Z55">
        <v>0.10067</v>
      </c>
      <c r="AA55" s="3">
        <v>-27.187841462203238</v>
      </c>
      <c r="AB55">
        <v>0.12936</v>
      </c>
      <c r="AC55">
        <v>0.09845</v>
      </c>
      <c r="AD55" s="3">
        <v>-31.396648044692768</v>
      </c>
      <c r="AF55" s="20"/>
    </row>
    <row r="56" spans="3:32" ht="12.75">
      <c r="C56">
        <v>4</v>
      </c>
      <c r="D56" t="s">
        <v>166</v>
      </c>
      <c r="E56" s="9">
        <v>1963</v>
      </c>
      <c r="F56" s="9">
        <v>1993</v>
      </c>
      <c r="G56" t="s">
        <v>41</v>
      </c>
      <c r="H56" s="9" t="s">
        <v>112</v>
      </c>
      <c r="I56" s="9">
        <v>3</v>
      </c>
      <c r="J56">
        <v>60</v>
      </c>
      <c r="K56">
        <v>2585</v>
      </c>
      <c r="L56" s="9" t="s">
        <v>39</v>
      </c>
      <c r="M56" t="s">
        <v>39</v>
      </c>
      <c r="N56" t="s">
        <v>39</v>
      </c>
      <c r="O56" t="s">
        <v>39</v>
      </c>
      <c r="P56">
        <v>0.12804</v>
      </c>
      <c r="Q56">
        <v>0.12028</v>
      </c>
      <c r="R56" s="3">
        <v>-6.451612903225794</v>
      </c>
      <c r="S56">
        <v>0.11154</v>
      </c>
      <c r="T56">
        <v>0.11123</v>
      </c>
      <c r="U56" s="3">
        <v>-0.2787017890856873</v>
      </c>
      <c r="V56">
        <v>0.13193</v>
      </c>
      <c r="W56">
        <v>0.11994</v>
      </c>
      <c r="X56" s="3">
        <v>-9.996664999166256</v>
      </c>
      <c r="Y56">
        <v>0.093918</v>
      </c>
      <c r="Z56">
        <v>0.09964</v>
      </c>
      <c r="AA56" s="3">
        <v>5.7426736250501875</v>
      </c>
      <c r="AB56">
        <v>0.09768</v>
      </c>
      <c r="AC56">
        <v>0.09892</v>
      </c>
      <c r="AD56" s="3">
        <v>1.2535382126971228</v>
      </c>
      <c r="AF56" s="20"/>
    </row>
    <row r="57" spans="3:32" ht="12.75">
      <c r="C57">
        <v>4</v>
      </c>
      <c r="D57" t="s">
        <v>167</v>
      </c>
      <c r="E57" s="9">
        <v>1963</v>
      </c>
      <c r="F57" s="9">
        <v>1993</v>
      </c>
      <c r="G57" t="s">
        <v>41</v>
      </c>
      <c r="H57" s="9" t="s">
        <v>112</v>
      </c>
      <c r="I57" s="9">
        <v>3</v>
      </c>
      <c r="J57">
        <v>60</v>
      </c>
      <c r="K57">
        <v>2580</v>
      </c>
      <c r="L57" s="9" t="s">
        <v>39</v>
      </c>
      <c r="M57" t="s">
        <v>39</v>
      </c>
      <c r="N57" t="s">
        <v>39</v>
      </c>
      <c r="O57" t="s">
        <v>39</v>
      </c>
      <c r="P57">
        <v>0.12276</v>
      </c>
      <c r="Q57">
        <v>0.12115</v>
      </c>
      <c r="R57" s="3">
        <v>-1.3289310771770602</v>
      </c>
      <c r="S57">
        <v>0.12804</v>
      </c>
      <c r="T57">
        <v>0.11123</v>
      </c>
      <c r="U57" s="3">
        <v>-15.112829272678226</v>
      </c>
      <c r="V57">
        <v>0.13266</v>
      </c>
      <c r="W57">
        <v>0.11994</v>
      </c>
      <c r="X57" s="3">
        <v>-10.605302651325673</v>
      </c>
      <c r="Y57">
        <v>0.099</v>
      </c>
      <c r="Z57">
        <v>0.10033</v>
      </c>
      <c r="AA57" s="3">
        <v>1.3256254360609887</v>
      </c>
      <c r="AB57">
        <v>0.12012</v>
      </c>
      <c r="AC57">
        <v>0.09845</v>
      </c>
      <c r="AD57" s="3">
        <v>-22.011173184357546</v>
      </c>
      <c r="AF57" s="20"/>
    </row>
    <row r="58" spans="3:32" ht="12.75">
      <c r="C58">
        <v>4</v>
      </c>
      <c r="D58" t="s">
        <v>168</v>
      </c>
      <c r="E58" s="9">
        <v>1972</v>
      </c>
      <c r="F58" s="9" t="s">
        <v>169</v>
      </c>
      <c r="G58" t="s">
        <v>41</v>
      </c>
      <c r="H58" s="9">
        <v>5</v>
      </c>
      <c r="I58" s="9">
        <v>6</v>
      </c>
      <c r="J58">
        <v>90</v>
      </c>
      <c r="K58">
        <v>4573.7</v>
      </c>
      <c r="L58" s="9" t="s">
        <v>39</v>
      </c>
      <c r="M58" t="s">
        <v>39</v>
      </c>
      <c r="N58" t="s">
        <v>39</v>
      </c>
      <c r="O58" t="s">
        <v>39</v>
      </c>
      <c r="P58">
        <v>0.15246</v>
      </c>
      <c r="Q58">
        <v>0.12159</v>
      </c>
      <c r="R58" s="3">
        <v>-25.388601036269435</v>
      </c>
      <c r="S58">
        <v>0.15312</v>
      </c>
      <c r="T58">
        <v>0.11128</v>
      </c>
      <c r="U58" s="3">
        <v>-37.59884974838246</v>
      </c>
      <c r="V58">
        <v>0.15246</v>
      </c>
      <c r="W58">
        <v>0.11787</v>
      </c>
      <c r="X58" s="3">
        <v>-29.345889539322997</v>
      </c>
      <c r="Y58">
        <v>0.12078</v>
      </c>
      <c r="Z58">
        <v>0.09998</v>
      </c>
      <c r="AA58" s="3">
        <v>-20.80416083216643</v>
      </c>
      <c r="AB58">
        <v>0.13728</v>
      </c>
      <c r="AC58">
        <v>0.09805</v>
      </c>
      <c r="AD58" s="3">
        <v>-40.01019887812342</v>
      </c>
      <c r="AF58" s="20"/>
    </row>
    <row r="59" spans="3:32" ht="12.75">
      <c r="C59">
        <v>4</v>
      </c>
      <c r="D59" t="s">
        <v>170</v>
      </c>
      <c r="E59" s="9">
        <v>1968</v>
      </c>
      <c r="G59" t="s">
        <v>41</v>
      </c>
      <c r="H59" s="9">
        <v>5</v>
      </c>
      <c r="I59" s="9">
        <v>4</v>
      </c>
      <c r="J59">
        <v>70</v>
      </c>
      <c r="K59">
        <v>3318.1</v>
      </c>
      <c r="L59" s="9" t="s">
        <v>39</v>
      </c>
      <c r="M59" t="s">
        <v>39</v>
      </c>
      <c r="N59" t="s">
        <v>39</v>
      </c>
      <c r="O59" t="s">
        <v>39</v>
      </c>
      <c r="P59">
        <v>0.1089</v>
      </c>
      <c r="Q59">
        <v>0.12067</v>
      </c>
      <c r="R59" s="3">
        <v>9.753874202370099</v>
      </c>
      <c r="S59">
        <v>0.11154</v>
      </c>
      <c r="T59">
        <v>0.11173</v>
      </c>
      <c r="U59" s="3">
        <v>0.17005280587129334</v>
      </c>
      <c r="V59">
        <v>0.1155</v>
      </c>
      <c r="W59">
        <v>0.11823</v>
      </c>
      <c r="X59" s="3">
        <v>2.309058614564833</v>
      </c>
      <c r="Y59">
        <v>0.099</v>
      </c>
      <c r="Z59">
        <v>0.09964</v>
      </c>
      <c r="AA59" s="3">
        <v>0.6423123243677225</v>
      </c>
      <c r="AB59">
        <v>0.1254</v>
      </c>
      <c r="AC59">
        <v>0.09797</v>
      </c>
      <c r="AD59" s="3">
        <v>-27.99836684699399</v>
      </c>
      <c r="AF59" s="20"/>
    </row>
    <row r="60" spans="3:32" ht="15">
      <c r="C60">
        <v>4</v>
      </c>
      <c r="D60" t="s">
        <v>171</v>
      </c>
      <c r="E60" s="9">
        <v>1962</v>
      </c>
      <c r="F60" s="9">
        <v>1994</v>
      </c>
      <c r="G60" s="11" t="s">
        <v>42</v>
      </c>
      <c r="H60" s="9" t="s">
        <v>135</v>
      </c>
      <c r="I60" s="9">
        <v>3</v>
      </c>
      <c r="J60">
        <v>48</v>
      </c>
      <c r="K60">
        <v>2008</v>
      </c>
      <c r="L60" s="9" t="s">
        <v>39</v>
      </c>
      <c r="M60" t="s">
        <v>39</v>
      </c>
      <c r="N60" t="s">
        <v>39</v>
      </c>
      <c r="O60" t="s">
        <v>39</v>
      </c>
      <c r="P60">
        <v>0.1188</v>
      </c>
      <c r="Q60">
        <v>0.12159</v>
      </c>
      <c r="R60" s="3">
        <v>2.294596595114726</v>
      </c>
      <c r="S60">
        <v>0.1188</v>
      </c>
      <c r="T60">
        <v>0.11168</v>
      </c>
      <c r="U60" s="3">
        <v>-6.375358166189102</v>
      </c>
      <c r="V60">
        <v>0.12738</v>
      </c>
      <c r="W60">
        <v>0.11994</v>
      </c>
      <c r="X60" s="3">
        <v>-6.203101550775372</v>
      </c>
      <c r="Y60">
        <v>0.10494</v>
      </c>
      <c r="Z60">
        <v>0.10067</v>
      </c>
      <c r="AA60" s="3">
        <v>-4.241581404589255</v>
      </c>
      <c r="AB60">
        <v>0.089</v>
      </c>
      <c r="AC60">
        <v>0.09939</v>
      </c>
      <c r="AD60" s="3">
        <v>10.453767984706715</v>
      </c>
      <c r="AF60" s="20"/>
    </row>
    <row r="61" spans="3:32" ht="15">
      <c r="C61">
        <v>4</v>
      </c>
      <c r="D61" t="s">
        <v>172</v>
      </c>
      <c r="E61" s="9">
        <v>1962</v>
      </c>
      <c r="F61" s="9">
        <v>1994</v>
      </c>
      <c r="G61" s="11" t="s">
        <v>42</v>
      </c>
      <c r="H61" s="9" t="s">
        <v>135</v>
      </c>
      <c r="I61" s="9">
        <v>4</v>
      </c>
      <c r="J61">
        <v>64</v>
      </c>
      <c r="K61">
        <v>2529</v>
      </c>
      <c r="L61" s="9" t="s">
        <v>39</v>
      </c>
      <c r="M61" t="s">
        <v>39</v>
      </c>
      <c r="N61" t="s">
        <v>39</v>
      </c>
      <c r="O61" t="s">
        <v>39</v>
      </c>
      <c r="P61">
        <v>0.1584</v>
      </c>
      <c r="Q61">
        <v>0.12072</v>
      </c>
      <c r="R61" s="3">
        <v>-31.212723658051686</v>
      </c>
      <c r="S61">
        <v>0.1452</v>
      </c>
      <c r="T61">
        <v>0.11123</v>
      </c>
      <c r="U61" s="3">
        <v>-30.54032185561448</v>
      </c>
      <c r="V61">
        <v>0.13312</v>
      </c>
      <c r="W61">
        <v>0.11994</v>
      </c>
      <c r="X61" s="3">
        <v>-10.988827747206926</v>
      </c>
      <c r="Y61">
        <v>0.10619</v>
      </c>
      <c r="Z61">
        <v>0.09998</v>
      </c>
      <c r="AA61" s="3">
        <v>-6.211242248449693</v>
      </c>
      <c r="AB61">
        <v>0.12454</v>
      </c>
      <c r="AC61">
        <v>0.09845</v>
      </c>
      <c r="AD61" s="3">
        <v>-26.500761808024393</v>
      </c>
      <c r="AF61" s="20"/>
    </row>
    <row r="62" spans="5:36" ht="12.75">
      <c r="E62" s="9"/>
      <c r="G62"/>
      <c r="H62" s="9"/>
      <c r="J62"/>
      <c r="L62" s="9"/>
      <c r="M62"/>
      <c r="Q62" s="22">
        <f>AVERAGE(Q50:Q61)</f>
        <v>0.12121</v>
      </c>
      <c r="R62" s="3"/>
      <c r="T62" s="22">
        <f>AVERAGE(T50:T61)</f>
        <v>0.11150499999999998</v>
      </c>
      <c r="U62" s="3"/>
      <c r="W62" s="22">
        <f>AVERAGE(W50:W61)</f>
        <v>0.11941833333333333</v>
      </c>
      <c r="X62" s="3"/>
      <c r="Z62" s="22">
        <f>AVERAGE(Z50:Z61)</f>
        <v>0.09998583333333333</v>
      </c>
      <c r="AA62" s="3"/>
      <c r="AC62" s="22">
        <f>AVERAGE(AC50:AC61)</f>
        <v>0.09877416666666666</v>
      </c>
      <c r="AD62" s="3"/>
      <c r="AF62" s="21"/>
      <c r="AG62" s="21"/>
      <c r="AH62" s="21"/>
      <c r="AI62" s="21"/>
      <c r="AJ62" s="21"/>
    </row>
    <row r="63" spans="3:32" ht="12.75">
      <c r="C63" s="2" t="s">
        <v>12</v>
      </c>
      <c r="E63" s="9"/>
      <c r="G63"/>
      <c r="H63" s="9"/>
      <c r="J63"/>
      <c r="L63" s="9"/>
      <c r="M63"/>
      <c r="R63" s="3"/>
      <c r="U63" s="3"/>
      <c r="X63" s="3"/>
      <c r="AA63" s="3"/>
      <c r="AD63" s="3"/>
      <c r="AF63" s="20"/>
    </row>
    <row r="64" spans="3:32" ht="15">
      <c r="C64" s="93">
        <v>0</v>
      </c>
      <c r="D64" t="s">
        <v>175</v>
      </c>
      <c r="E64" s="9">
        <v>1965</v>
      </c>
      <c r="F64" s="9">
        <v>2007</v>
      </c>
      <c r="G64" s="11" t="s">
        <v>42</v>
      </c>
      <c r="H64" s="9">
        <v>4</v>
      </c>
      <c r="I64" s="9">
        <v>3</v>
      </c>
      <c r="J64">
        <v>48</v>
      </c>
      <c r="K64">
        <v>2044.33</v>
      </c>
      <c r="L64" s="9" t="s">
        <v>38</v>
      </c>
      <c r="M64" s="11" t="s">
        <v>40</v>
      </c>
      <c r="N64" t="s">
        <v>38</v>
      </c>
      <c r="O64" t="s">
        <v>38</v>
      </c>
      <c r="P64">
        <v>0.09042</v>
      </c>
      <c r="Q64">
        <v>0.12115</v>
      </c>
      <c r="R64" s="3">
        <v>25.365249690466356</v>
      </c>
      <c r="S64">
        <v>0.07194</v>
      </c>
      <c r="T64">
        <v>0.11128</v>
      </c>
      <c r="U64" s="3">
        <v>35.35226455787203</v>
      </c>
      <c r="V64">
        <v>0.08448</v>
      </c>
      <c r="W64">
        <v>0.11829</v>
      </c>
      <c r="X64" s="3">
        <v>28.582297742835408</v>
      </c>
      <c r="Y64">
        <v>0.05742</v>
      </c>
      <c r="Z64">
        <v>0.10067</v>
      </c>
      <c r="AA64" s="3">
        <v>42.9621535710738</v>
      </c>
      <c r="AB64">
        <v>0.0726</v>
      </c>
      <c r="AC64">
        <v>0.09899</v>
      </c>
      <c r="AD64" s="3">
        <v>26.659258510960697</v>
      </c>
      <c r="AF64" s="20"/>
    </row>
    <row r="65" spans="3:32" ht="15">
      <c r="C65" s="98">
        <v>0</v>
      </c>
      <c r="D65" s="98" t="s">
        <v>176</v>
      </c>
      <c r="E65" s="99">
        <v>1963</v>
      </c>
      <c r="F65" s="99">
        <v>2007</v>
      </c>
      <c r="G65" s="98" t="s">
        <v>205</v>
      </c>
      <c r="H65" s="99">
        <v>4</v>
      </c>
      <c r="I65" s="99">
        <v>3</v>
      </c>
      <c r="J65" s="98">
        <v>48</v>
      </c>
      <c r="K65" s="98">
        <v>2015.35</v>
      </c>
      <c r="L65" s="99" t="s">
        <v>38</v>
      </c>
      <c r="M65" s="41" t="s">
        <v>40</v>
      </c>
      <c r="N65" s="98" t="s">
        <v>38</v>
      </c>
      <c r="O65" s="98" t="s">
        <v>38</v>
      </c>
      <c r="P65" s="98">
        <v>0.08976</v>
      </c>
      <c r="Q65" s="98">
        <v>0.12159</v>
      </c>
      <c r="R65" s="3">
        <v>26.178139649642247</v>
      </c>
      <c r="S65" s="98">
        <v>0.06864</v>
      </c>
      <c r="T65" s="98">
        <v>0.11173</v>
      </c>
      <c r="U65" s="3">
        <v>38.56618634207464</v>
      </c>
      <c r="V65" s="98">
        <v>0.08184</v>
      </c>
      <c r="W65" s="98">
        <v>0.11829</v>
      </c>
      <c r="X65" s="3">
        <v>30.81410093837181</v>
      </c>
      <c r="Y65" s="98">
        <v>0.0594</v>
      </c>
      <c r="Z65" s="98">
        <v>0.10067</v>
      </c>
      <c r="AA65" s="3">
        <v>40.995331280421176</v>
      </c>
      <c r="AB65" s="98">
        <v>0.09504</v>
      </c>
      <c r="AC65" s="98">
        <v>0.09899</v>
      </c>
      <c r="AD65" s="3">
        <v>3.990302050712188</v>
      </c>
      <c r="AF65" s="20"/>
    </row>
    <row r="66" spans="3:32" ht="15">
      <c r="C66" s="93">
        <v>0</v>
      </c>
      <c r="D66" t="s">
        <v>177</v>
      </c>
      <c r="E66" s="9">
        <v>1966</v>
      </c>
      <c r="F66" s="9">
        <v>2008</v>
      </c>
      <c r="G66" s="11" t="s">
        <v>42</v>
      </c>
      <c r="H66" s="9">
        <v>5</v>
      </c>
      <c r="I66" s="9" t="s">
        <v>88</v>
      </c>
      <c r="J66">
        <v>70</v>
      </c>
      <c r="K66">
        <v>3364.86</v>
      </c>
      <c r="L66" s="9" t="s">
        <v>38</v>
      </c>
      <c r="M66" t="s">
        <v>201</v>
      </c>
      <c r="N66" t="s">
        <v>38</v>
      </c>
      <c r="O66" t="s">
        <v>38</v>
      </c>
      <c r="P66">
        <v>0.10626</v>
      </c>
      <c r="Q66">
        <v>0.11941</v>
      </c>
      <c r="R66" s="3">
        <v>11.012478016916518</v>
      </c>
      <c r="S66">
        <v>0.1089</v>
      </c>
      <c r="T66">
        <v>0.11217</v>
      </c>
      <c r="U66" s="3">
        <v>2.9152179727199865</v>
      </c>
      <c r="V66">
        <v>0.09504</v>
      </c>
      <c r="W66">
        <v>0.11994</v>
      </c>
      <c r="X66" s="3">
        <v>20.76038019009505</v>
      </c>
      <c r="Y66">
        <v>0.0764544</v>
      </c>
      <c r="Z66">
        <v>0.10033</v>
      </c>
      <c r="AA66" s="3">
        <v>23.797069670088703</v>
      </c>
      <c r="AB66">
        <v>0.07622999999999999</v>
      </c>
      <c r="AC66">
        <v>0.0989168817204301</v>
      </c>
      <c r="AD66" s="3">
        <v>22.935298126916592</v>
      </c>
      <c r="AF66" s="20"/>
    </row>
    <row r="67" spans="3:32" ht="15">
      <c r="C67" s="93">
        <v>0</v>
      </c>
      <c r="D67" t="s">
        <v>178</v>
      </c>
      <c r="E67" s="9">
        <v>1961</v>
      </c>
      <c r="F67" s="9">
        <v>2008</v>
      </c>
      <c r="G67" s="11" t="s">
        <v>42</v>
      </c>
      <c r="H67" s="9" t="s">
        <v>135</v>
      </c>
      <c r="I67" s="9">
        <v>2</v>
      </c>
      <c r="J67">
        <v>32</v>
      </c>
      <c r="K67">
        <v>1262.75</v>
      </c>
      <c r="L67" s="9" t="s">
        <v>38</v>
      </c>
      <c r="M67" s="11" t="s">
        <v>40</v>
      </c>
      <c r="N67" t="s">
        <v>38</v>
      </c>
      <c r="O67" t="s">
        <v>38</v>
      </c>
      <c r="P67">
        <v>0.08052</v>
      </c>
      <c r="Q67">
        <v>0.12154</v>
      </c>
      <c r="R67" s="3">
        <v>33.75020569359883</v>
      </c>
      <c r="S67">
        <v>0.07854</v>
      </c>
      <c r="T67">
        <v>0.11168</v>
      </c>
      <c r="U67" s="3">
        <v>29.67406876790831</v>
      </c>
      <c r="V67">
        <v>0.07656</v>
      </c>
      <c r="W67">
        <v>0.1187</v>
      </c>
      <c r="X67" s="3">
        <v>35.50126368997472</v>
      </c>
      <c r="Y67">
        <v>0.06006</v>
      </c>
      <c r="Z67">
        <v>0.09794</v>
      </c>
      <c r="AA67" s="3">
        <v>38.67674086175209</v>
      </c>
      <c r="AB67">
        <v>0.07867</v>
      </c>
      <c r="AC67">
        <v>0.09845</v>
      </c>
      <c r="AD67" s="3">
        <v>20.091416962925337</v>
      </c>
      <c r="AF67" s="20"/>
    </row>
    <row r="68" spans="3:32" ht="15">
      <c r="C68" s="5">
        <v>0</v>
      </c>
      <c r="D68" t="s">
        <v>173</v>
      </c>
      <c r="E68" s="9">
        <v>1964</v>
      </c>
      <c r="F68" s="9">
        <v>2007</v>
      </c>
      <c r="G68" t="s">
        <v>41</v>
      </c>
      <c r="H68" s="9" t="s">
        <v>112</v>
      </c>
      <c r="I68" s="9">
        <v>4</v>
      </c>
      <c r="J68">
        <v>80</v>
      </c>
      <c r="K68">
        <v>374.04</v>
      </c>
      <c r="L68" s="9" t="s">
        <v>38</v>
      </c>
      <c r="M68" s="11" t="s">
        <v>40</v>
      </c>
      <c r="N68" t="s">
        <v>38</v>
      </c>
      <c r="O68" t="s">
        <v>38</v>
      </c>
      <c r="P68">
        <v>0.12078</v>
      </c>
      <c r="Q68">
        <v>0.12115</v>
      </c>
      <c r="R68" s="3">
        <v>0.30540652084192743</v>
      </c>
      <c r="S68">
        <v>0.08712</v>
      </c>
      <c r="T68">
        <v>0.11123</v>
      </c>
      <c r="U68" s="3">
        <v>21.675806886631293</v>
      </c>
      <c r="V68">
        <v>0.07854</v>
      </c>
      <c r="W68">
        <v>0.11953</v>
      </c>
      <c r="X68" s="3">
        <v>34.2926461976073</v>
      </c>
      <c r="Y68">
        <v>0.06666</v>
      </c>
      <c r="Z68">
        <v>0.0993</v>
      </c>
      <c r="AA68" s="3">
        <v>32.870090634441084</v>
      </c>
      <c r="AB68">
        <v>0.06996</v>
      </c>
      <c r="AC68">
        <v>0.09939</v>
      </c>
      <c r="AD68" s="3">
        <v>29.61062481134924</v>
      </c>
      <c r="AF68" s="20"/>
    </row>
    <row r="69" spans="3:32" ht="15">
      <c r="C69" s="5">
        <v>0</v>
      </c>
      <c r="D69" t="s">
        <v>113</v>
      </c>
      <c r="E69" s="9">
        <v>1964</v>
      </c>
      <c r="F69" s="9">
        <v>2007</v>
      </c>
      <c r="G69" t="s">
        <v>41</v>
      </c>
      <c r="H69" s="9" t="s">
        <v>112</v>
      </c>
      <c r="I69" s="9">
        <v>4</v>
      </c>
      <c r="J69">
        <v>80</v>
      </c>
      <c r="K69">
        <v>3491.13</v>
      </c>
      <c r="L69" s="9" t="s">
        <v>38</v>
      </c>
      <c r="M69" s="11" t="s">
        <v>40</v>
      </c>
      <c r="N69" t="s">
        <v>38</v>
      </c>
      <c r="O69" t="s">
        <v>38</v>
      </c>
      <c r="P69">
        <v>0.11484</v>
      </c>
      <c r="Q69">
        <v>0.12159</v>
      </c>
      <c r="R69" s="3">
        <v>5.551443375277572</v>
      </c>
      <c r="S69">
        <v>0.06732</v>
      </c>
      <c r="T69">
        <v>0.11123</v>
      </c>
      <c r="U69" s="3">
        <v>39.476759866942366</v>
      </c>
      <c r="V69">
        <v>0.06798</v>
      </c>
      <c r="W69">
        <v>0.11953</v>
      </c>
      <c r="X69" s="3">
        <v>43.12724838952564</v>
      </c>
      <c r="Y69">
        <v>0.05214</v>
      </c>
      <c r="Z69">
        <v>0.09964</v>
      </c>
      <c r="AA69" s="3">
        <v>47.671617824167</v>
      </c>
      <c r="AB69">
        <v>0.05346</v>
      </c>
      <c r="AC69">
        <v>0.09939</v>
      </c>
      <c r="AD69" s="3">
        <v>46.21189254452158</v>
      </c>
      <c r="AF69" s="20"/>
    </row>
    <row r="70" spans="3:32" ht="15">
      <c r="C70" s="93">
        <v>0</v>
      </c>
      <c r="D70" t="s">
        <v>179</v>
      </c>
      <c r="E70" s="9">
        <v>1970</v>
      </c>
      <c r="F70" s="9">
        <v>2012</v>
      </c>
      <c r="G70" t="s">
        <v>41</v>
      </c>
      <c r="H70" s="9">
        <v>5</v>
      </c>
      <c r="I70" s="9">
        <v>4</v>
      </c>
      <c r="J70">
        <v>60</v>
      </c>
      <c r="K70">
        <v>3190.03</v>
      </c>
      <c r="L70" s="9" t="s">
        <v>38</v>
      </c>
      <c r="M70" s="11" t="s">
        <v>40</v>
      </c>
      <c r="N70" t="s">
        <v>38</v>
      </c>
      <c r="O70" t="s">
        <v>38</v>
      </c>
      <c r="P70">
        <v>0.14586</v>
      </c>
      <c r="Q70">
        <v>0.12159</v>
      </c>
      <c r="R70" s="3">
        <v>-19.960523069331344</v>
      </c>
      <c r="S70">
        <v>0.12672</v>
      </c>
      <c r="T70">
        <v>0.11039</v>
      </c>
      <c r="U70" s="3">
        <v>-14.793006612917821</v>
      </c>
      <c r="V70">
        <v>0.09174</v>
      </c>
      <c r="W70">
        <v>0.1187</v>
      </c>
      <c r="X70" s="3">
        <v>22.712721145745576</v>
      </c>
      <c r="Y70">
        <v>0.06402</v>
      </c>
      <c r="Z70">
        <v>0.10067</v>
      </c>
      <c r="AA70" s="3">
        <v>36.40607926889838</v>
      </c>
      <c r="AB70">
        <v>0.06468</v>
      </c>
      <c r="AC70">
        <v>0.09899</v>
      </c>
      <c r="AD70" s="3">
        <v>34.660066673401346</v>
      </c>
      <c r="AF70" s="20"/>
    </row>
    <row r="71" spans="3:32" ht="15">
      <c r="C71" s="93">
        <v>0</v>
      </c>
      <c r="D71" t="s">
        <v>180</v>
      </c>
      <c r="E71" s="9">
        <v>1971</v>
      </c>
      <c r="F71" s="9">
        <v>2012</v>
      </c>
      <c r="G71" t="s">
        <v>41</v>
      </c>
      <c r="H71" s="9">
        <v>5</v>
      </c>
      <c r="I71" s="9">
        <v>4</v>
      </c>
      <c r="J71">
        <v>60</v>
      </c>
      <c r="K71">
        <v>3191.2</v>
      </c>
      <c r="L71" s="9" t="s">
        <v>38</v>
      </c>
      <c r="M71" s="11" t="s">
        <v>40</v>
      </c>
      <c r="N71" t="s">
        <v>38</v>
      </c>
      <c r="O71" t="s">
        <v>38</v>
      </c>
      <c r="P71">
        <v>0.15246</v>
      </c>
      <c r="Q71">
        <v>0.12072</v>
      </c>
      <c r="R71" s="3">
        <v>-26.292246520874755</v>
      </c>
      <c r="S71">
        <v>0.12672</v>
      </c>
      <c r="T71">
        <v>0.11039</v>
      </c>
      <c r="U71" s="3">
        <v>-14.793006612917821</v>
      </c>
      <c r="V71">
        <v>0.09372</v>
      </c>
      <c r="W71">
        <v>0.11787</v>
      </c>
      <c r="X71" s="3">
        <v>20.488673962840423</v>
      </c>
      <c r="Y71">
        <v>0.06336</v>
      </c>
      <c r="Z71">
        <v>0.10033</v>
      </c>
      <c r="AA71" s="3">
        <v>36.848400279079044</v>
      </c>
      <c r="AB71">
        <v>0.07854</v>
      </c>
      <c r="AC71">
        <v>0.09852</v>
      </c>
      <c r="AD71" s="3">
        <v>20.28014616321559</v>
      </c>
      <c r="AF71" s="20"/>
    </row>
    <row r="72" spans="3:32" ht="15">
      <c r="C72" s="93">
        <v>0</v>
      </c>
      <c r="D72" t="s">
        <v>181</v>
      </c>
      <c r="E72" s="9">
        <v>1969</v>
      </c>
      <c r="F72" s="9">
        <v>1999</v>
      </c>
      <c r="G72" t="s">
        <v>41</v>
      </c>
      <c r="H72" s="9">
        <v>5</v>
      </c>
      <c r="I72" s="9">
        <v>4</v>
      </c>
      <c r="J72">
        <v>70</v>
      </c>
      <c r="K72">
        <v>3327.7</v>
      </c>
      <c r="L72" s="9" t="s">
        <v>38</v>
      </c>
      <c r="M72" s="11" t="s">
        <v>40</v>
      </c>
      <c r="N72" t="s">
        <v>38</v>
      </c>
      <c r="O72" t="s">
        <v>38</v>
      </c>
      <c r="P72">
        <v>0.08646</v>
      </c>
      <c r="Q72">
        <v>0.12067</v>
      </c>
      <c r="R72" s="3">
        <v>28.350045578851407</v>
      </c>
      <c r="S72">
        <v>0.08844</v>
      </c>
      <c r="T72">
        <v>0.11173</v>
      </c>
      <c r="U72" s="3">
        <v>20.844893940750026</v>
      </c>
      <c r="V72">
        <v>0.08712</v>
      </c>
      <c r="W72">
        <v>0.11823</v>
      </c>
      <c r="X72" s="3">
        <v>26.313118497843192</v>
      </c>
      <c r="Y72">
        <v>0.07194</v>
      </c>
      <c r="Z72">
        <v>0.09964</v>
      </c>
      <c r="AA72" s="3">
        <v>27.80008028904055</v>
      </c>
      <c r="AB72">
        <v>0.07458</v>
      </c>
      <c r="AC72">
        <v>0.0975</v>
      </c>
      <c r="AD72" s="3">
        <v>23.507692307692324</v>
      </c>
      <c r="AF72" s="20"/>
    </row>
    <row r="73" spans="3:32" ht="15">
      <c r="C73" s="93">
        <v>0</v>
      </c>
      <c r="D73" t="s">
        <v>182</v>
      </c>
      <c r="E73" s="9">
        <v>1971</v>
      </c>
      <c r="F73" s="9">
        <v>2013</v>
      </c>
      <c r="G73" t="s">
        <v>41</v>
      </c>
      <c r="H73" s="9">
        <v>5</v>
      </c>
      <c r="I73" s="9">
        <v>4</v>
      </c>
      <c r="J73">
        <v>60</v>
      </c>
      <c r="K73">
        <v>3190.14</v>
      </c>
      <c r="L73" s="9" t="s">
        <v>38</v>
      </c>
      <c r="M73" s="11" t="s">
        <v>40</v>
      </c>
      <c r="N73" t="s">
        <v>38</v>
      </c>
      <c r="O73" t="s">
        <v>38</v>
      </c>
      <c r="P73">
        <v>0.1584</v>
      </c>
      <c r="Q73">
        <v>0.11985</v>
      </c>
      <c r="R73" s="3">
        <v>-32.165206508135185</v>
      </c>
      <c r="S73">
        <v>0.1683</v>
      </c>
      <c r="T73">
        <v>0.11217</v>
      </c>
      <c r="U73" s="3">
        <v>-50.04011767852367</v>
      </c>
      <c r="V73">
        <v>0.1518</v>
      </c>
      <c r="W73">
        <v>0.11705</v>
      </c>
      <c r="X73" s="3">
        <v>-29.688167449807764</v>
      </c>
      <c r="Y73">
        <v>0.0957</v>
      </c>
      <c r="Z73">
        <v>0.09897</v>
      </c>
      <c r="AA73" s="3">
        <v>3.3040315247044703</v>
      </c>
      <c r="AB73">
        <v>0.07062</v>
      </c>
      <c r="AC73">
        <v>0.09805</v>
      </c>
      <c r="AD73" s="3">
        <v>27.975522692503816</v>
      </c>
      <c r="AF73" s="20"/>
    </row>
    <row r="74" spans="3:32" ht="15">
      <c r="C74" s="93">
        <v>0</v>
      </c>
      <c r="D74" t="s">
        <v>174</v>
      </c>
      <c r="E74" s="9">
        <v>1972</v>
      </c>
      <c r="F74" s="9">
        <v>2011</v>
      </c>
      <c r="G74" s="11" t="s">
        <v>42</v>
      </c>
      <c r="H74" s="9">
        <v>5</v>
      </c>
      <c r="I74" s="9">
        <v>6</v>
      </c>
      <c r="J74">
        <v>90</v>
      </c>
      <c r="K74">
        <v>4323.39</v>
      </c>
      <c r="L74" s="9" t="s">
        <v>38</v>
      </c>
      <c r="M74" s="11" t="s">
        <v>40</v>
      </c>
      <c r="N74" t="s">
        <v>38</v>
      </c>
      <c r="O74" t="s">
        <v>38</v>
      </c>
      <c r="P74">
        <v>0.12738</v>
      </c>
      <c r="Q74">
        <v>0.12072</v>
      </c>
      <c r="R74" s="3">
        <v>-5.516898608349891</v>
      </c>
      <c r="S74">
        <v>0.12078</v>
      </c>
      <c r="T74">
        <v>0.11128</v>
      </c>
      <c r="U74" s="3">
        <v>-8.537023723939612</v>
      </c>
      <c r="V74">
        <v>0.0759</v>
      </c>
      <c r="W74">
        <v>0.11734</v>
      </c>
      <c r="X74" s="3">
        <v>35.31617521731721</v>
      </c>
      <c r="Y74">
        <v>0.05742</v>
      </c>
      <c r="Z74">
        <v>0.10033</v>
      </c>
      <c r="AA74" s="3">
        <v>42.76886275291538</v>
      </c>
      <c r="AB74">
        <v>0.06402</v>
      </c>
      <c r="AC74">
        <v>0.0975</v>
      </c>
      <c r="AD74" s="3">
        <v>34.338461538461544</v>
      </c>
      <c r="AF74" s="20"/>
    </row>
    <row r="75" spans="3:32" ht="15">
      <c r="C75" s="93">
        <v>0</v>
      </c>
      <c r="D75" t="s">
        <v>114</v>
      </c>
      <c r="E75" s="9">
        <v>1967</v>
      </c>
      <c r="F75" s="9">
        <v>2010</v>
      </c>
      <c r="G75" t="s">
        <v>41</v>
      </c>
      <c r="H75" s="9">
        <v>5</v>
      </c>
      <c r="I75" s="9">
        <v>4</v>
      </c>
      <c r="J75">
        <v>70</v>
      </c>
      <c r="K75">
        <v>3342.28</v>
      </c>
      <c r="L75" s="9" t="s">
        <v>38</v>
      </c>
      <c r="M75" s="11" t="s">
        <v>40</v>
      </c>
      <c r="N75" t="s">
        <v>38</v>
      </c>
      <c r="O75" t="s">
        <v>38</v>
      </c>
      <c r="P75">
        <v>0.11022</v>
      </c>
      <c r="Q75">
        <v>0.12024</v>
      </c>
      <c r="R75" s="3">
        <v>8.333333333333343</v>
      </c>
      <c r="S75">
        <v>0.0759</v>
      </c>
      <c r="T75">
        <v>0.11217</v>
      </c>
      <c r="U75" s="3">
        <v>32.334848890077566</v>
      </c>
      <c r="V75">
        <v>0.07524</v>
      </c>
      <c r="W75">
        <v>0.11781</v>
      </c>
      <c r="X75" s="3">
        <v>36.1344537815126</v>
      </c>
      <c r="Y75">
        <v>0.0627</v>
      </c>
      <c r="Z75">
        <v>0.0993</v>
      </c>
      <c r="AA75" s="3">
        <v>36.85800604229607</v>
      </c>
      <c r="AB75">
        <v>0.06006</v>
      </c>
      <c r="AC75">
        <v>0.0975</v>
      </c>
      <c r="AD75" s="3">
        <v>38.4</v>
      </c>
      <c r="AF75" s="20"/>
    </row>
    <row r="76" spans="3:32" ht="15">
      <c r="C76" s="93">
        <v>0</v>
      </c>
      <c r="D76" t="s">
        <v>184</v>
      </c>
      <c r="E76" s="9">
        <v>1968</v>
      </c>
      <c r="F76" s="9">
        <v>2012</v>
      </c>
      <c r="G76" t="s">
        <v>41</v>
      </c>
      <c r="H76" s="9">
        <v>5</v>
      </c>
      <c r="I76" s="9">
        <v>8</v>
      </c>
      <c r="J76">
        <v>120</v>
      </c>
      <c r="K76">
        <v>5730.2</v>
      </c>
      <c r="L76" s="9" t="s">
        <v>38</v>
      </c>
      <c r="M76" s="11" t="s">
        <v>40</v>
      </c>
      <c r="N76" t="s">
        <v>38</v>
      </c>
      <c r="O76" t="s">
        <v>38</v>
      </c>
      <c r="R76" s="3"/>
      <c r="S76">
        <v>0.099</v>
      </c>
      <c r="T76">
        <v>0.11217</v>
      </c>
      <c r="U76" s="3">
        <v>11.741107247927246</v>
      </c>
      <c r="V76">
        <v>0.08448</v>
      </c>
      <c r="W76">
        <v>0.11994</v>
      </c>
      <c r="X76" s="3">
        <v>29.564782391195592</v>
      </c>
      <c r="Y76">
        <v>0.06732</v>
      </c>
      <c r="Z76">
        <v>0.10033</v>
      </c>
      <c r="AA76" s="3">
        <v>32.90142529652148</v>
      </c>
      <c r="AB76">
        <v>0.0726</v>
      </c>
      <c r="AC76">
        <v>0.09892</v>
      </c>
      <c r="AD76" s="3">
        <v>26.607359482410033</v>
      </c>
      <c r="AF76" s="20"/>
    </row>
    <row r="77" spans="5:36" ht="12.75">
      <c r="E77" s="9"/>
      <c r="G77"/>
      <c r="H77" s="9"/>
      <c r="J77"/>
      <c r="L77" s="9"/>
      <c r="M77"/>
      <c r="Q77" s="22">
        <f>AVERAGE(Q64:Q76)</f>
        <v>0.12085166666666665</v>
      </c>
      <c r="T77" s="22">
        <f>AVERAGE(T64:T76)</f>
        <v>0.11150923076923079</v>
      </c>
      <c r="W77" s="22">
        <f>AVERAGE(W64:W76)</f>
        <v>0.11855538461538462</v>
      </c>
      <c r="Z77" s="22">
        <f>AVERAGE(Z64:Z76)</f>
        <v>0.09985538461538462</v>
      </c>
      <c r="AC77" s="22">
        <f>AVERAGE(AC64:AC76)</f>
        <v>0.09854668320926384</v>
      </c>
      <c r="AF77" s="94"/>
      <c r="AG77" s="94"/>
      <c r="AH77" s="94"/>
      <c r="AI77" s="94"/>
      <c r="AJ77" s="94"/>
    </row>
    <row r="78" spans="5:13" ht="12.75">
      <c r="E78" s="9"/>
      <c r="G78"/>
      <c r="H78" s="9"/>
      <c r="J78"/>
      <c r="L78" s="9"/>
      <c r="M78"/>
    </row>
    <row r="79" spans="5:13" ht="12.75">
      <c r="E79" s="9"/>
      <c r="G79"/>
      <c r="H79" s="9"/>
      <c r="J79"/>
      <c r="L79" s="9"/>
      <c r="M79"/>
    </row>
    <row r="80" spans="5:26" ht="12.75">
      <c r="E80" s="9"/>
      <c r="G80"/>
      <c r="H80" s="9"/>
      <c r="J80"/>
      <c r="L80" s="9"/>
      <c r="M80"/>
      <c r="V80" s="2" t="s">
        <v>213</v>
      </c>
      <c r="W80" s="2"/>
      <c r="X80" s="2"/>
      <c r="Y80" s="2"/>
      <c r="Z80" s="2"/>
    </row>
    <row r="81" spans="4:36" ht="12.75">
      <c r="D81" s="95" t="s">
        <v>208</v>
      </c>
      <c r="E81" s="9"/>
      <c r="G81"/>
      <c r="H81" s="9"/>
      <c r="J81"/>
      <c r="K81" t="s">
        <v>218</v>
      </c>
      <c r="L81" s="9"/>
      <c r="M81"/>
      <c r="V81" s="2"/>
      <c r="W81" s="2" t="s">
        <v>214</v>
      </c>
      <c r="X81" s="2"/>
      <c r="Y81" s="2"/>
      <c r="Z81" s="2"/>
      <c r="AB81" s="2"/>
      <c r="AC81" s="2"/>
      <c r="AD81" s="2"/>
      <c r="AE81" s="2"/>
      <c r="AF81" s="2"/>
      <c r="AG81" s="2"/>
      <c r="AJ81" t="s">
        <v>215</v>
      </c>
    </row>
    <row r="82" spans="5:20" ht="12.75">
      <c r="E82" s="9"/>
      <c r="G82"/>
      <c r="H82" s="9"/>
      <c r="J82"/>
      <c r="L82" s="9" t="s">
        <v>217</v>
      </c>
      <c r="M82"/>
      <c r="N82" s="2"/>
      <c r="O82" s="2" t="s">
        <v>0</v>
      </c>
      <c r="P82" s="2" t="s">
        <v>1</v>
      </c>
      <c r="Q82" s="2" t="s">
        <v>2</v>
      </c>
      <c r="R82" s="2" t="s">
        <v>3</v>
      </c>
      <c r="S82" s="2" t="s">
        <v>4</v>
      </c>
      <c r="T82" s="2" t="s">
        <v>216</v>
      </c>
    </row>
    <row r="83" spans="5:19" ht="12.75">
      <c r="E83" s="9"/>
      <c r="G83"/>
      <c r="H83" s="9"/>
      <c r="J83"/>
      <c r="L83" s="9"/>
      <c r="M83"/>
      <c r="N83" s="2" t="s">
        <v>6</v>
      </c>
      <c r="O83">
        <v>0.11528000000000001</v>
      </c>
      <c r="P83">
        <v>0.09910153846153848</v>
      </c>
      <c r="Q83">
        <v>0.08803384615384614</v>
      </c>
      <c r="R83">
        <v>0.06573803076923078</v>
      </c>
      <c r="S83">
        <v>0.07162</v>
      </c>
    </row>
    <row r="84" spans="5:19" ht="12.75">
      <c r="E84" s="9"/>
      <c r="G84"/>
      <c r="H84" s="9"/>
      <c r="J84"/>
      <c r="L84" s="9"/>
      <c r="M84"/>
      <c r="N84" s="2" t="s">
        <v>5</v>
      </c>
      <c r="O84">
        <v>0.156024</v>
      </c>
      <c r="P84">
        <v>0.145456</v>
      </c>
      <c r="Q84" s="44">
        <v>0.15316000000000002</v>
      </c>
      <c r="R84">
        <v>0.09504</v>
      </c>
      <c r="S84">
        <v>0.08593199999999998</v>
      </c>
    </row>
    <row r="85" spans="5:19" ht="12.75">
      <c r="E85" s="9"/>
      <c r="G85"/>
      <c r="H85" s="9"/>
      <c r="J85"/>
      <c r="L85" s="9"/>
      <c r="M85"/>
      <c r="N85" s="2" t="s">
        <v>7</v>
      </c>
      <c r="O85">
        <v>0.11761200000000001</v>
      </c>
      <c r="P85">
        <v>0.114906</v>
      </c>
      <c r="Q85" s="44">
        <v>0.12059499999999998</v>
      </c>
      <c r="R85">
        <v>0.0976274</v>
      </c>
      <c r="S85">
        <v>0.112246</v>
      </c>
    </row>
    <row r="86" spans="5:19" ht="12.75">
      <c r="E86" s="9"/>
      <c r="G86"/>
      <c r="H86" s="9"/>
      <c r="J86"/>
      <c r="L86" s="9"/>
      <c r="M86"/>
      <c r="N86" s="2" t="s">
        <v>8</v>
      </c>
      <c r="O86">
        <v>0.10858736842105265</v>
      </c>
      <c r="P86">
        <v>0.1112931</v>
      </c>
      <c r="Q86" s="44">
        <v>0.11439099999999999</v>
      </c>
      <c r="R86">
        <v>0.09076</v>
      </c>
      <c r="S86">
        <v>0.09916500000000002</v>
      </c>
    </row>
    <row r="87" spans="5:19" ht="12.75">
      <c r="E87" s="9"/>
      <c r="G87"/>
      <c r="H87" s="9"/>
      <c r="J87"/>
      <c r="L87" s="9"/>
      <c r="M87"/>
      <c r="N87" s="2" t="s">
        <v>9</v>
      </c>
      <c r="O87">
        <v>0.12518</v>
      </c>
      <c r="P87">
        <v>0.12127499999999998</v>
      </c>
      <c r="Q87" s="44">
        <v>0.12631249999999997</v>
      </c>
      <c r="R87">
        <v>0.10423566666666667</v>
      </c>
      <c r="S87">
        <v>0.11377</v>
      </c>
    </row>
    <row r="88" spans="5:19" ht="12.75">
      <c r="E88" s="9"/>
      <c r="G88"/>
      <c r="H88" s="9"/>
      <c r="J88"/>
      <c r="L88" s="9"/>
      <c r="M88"/>
      <c r="N88" s="2" t="s">
        <v>10</v>
      </c>
      <c r="O88">
        <v>0.12086965517241385</v>
      </c>
      <c r="P88">
        <v>0.11147066666666659</v>
      </c>
      <c r="Q88">
        <v>0.1188416666666666</v>
      </c>
      <c r="R88">
        <v>0.0993</v>
      </c>
      <c r="S88">
        <v>0.0986017813620071</v>
      </c>
    </row>
    <row r="89" spans="3:13" ht="12.75">
      <c r="C89" s="2" t="s">
        <v>210</v>
      </c>
      <c r="E89" s="9"/>
      <c r="G89"/>
      <c r="H89" s="9"/>
      <c r="J89"/>
      <c r="L89" s="9" t="s">
        <v>219</v>
      </c>
      <c r="M89"/>
    </row>
    <row r="90" spans="5:20" ht="12.75">
      <c r="E90" s="9"/>
      <c r="G90"/>
      <c r="H90" s="9"/>
      <c r="J90"/>
      <c r="L90" s="9"/>
      <c r="M90"/>
      <c r="N90" s="2"/>
      <c r="O90" s="2" t="s">
        <v>0</v>
      </c>
      <c r="P90" s="2" t="s">
        <v>1</v>
      </c>
      <c r="Q90" s="2" t="s">
        <v>2</v>
      </c>
      <c r="R90" s="2" t="s">
        <v>3</v>
      </c>
      <c r="S90" s="2" t="s">
        <v>4</v>
      </c>
      <c r="T90" s="2" t="s">
        <v>216</v>
      </c>
    </row>
    <row r="91" spans="3:19" ht="12.75">
      <c r="C91">
        <v>0</v>
      </c>
      <c r="D91" s="2" t="s">
        <v>12</v>
      </c>
      <c r="E91" s="8"/>
      <c r="G91"/>
      <c r="H91" s="9"/>
      <c r="J91"/>
      <c r="L91" s="9"/>
      <c r="M91"/>
      <c r="N91" s="2" t="s">
        <v>6</v>
      </c>
      <c r="O91" s="51">
        <f>O83*1160</f>
        <v>133.72480000000002</v>
      </c>
      <c r="P91" s="51">
        <f>P83*1160</f>
        <v>114.95778461538464</v>
      </c>
      <c r="Q91" s="51">
        <f>Q83*1160</f>
        <v>102.11926153846153</v>
      </c>
      <c r="R91" s="51">
        <f>R83*1160</f>
        <v>76.2561156923077</v>
      </c>
      <c r="S91" s="51">
        <f>S83*1160</f>
        <v>83.0792</v>
      </c>
    </row>
    <row r="92" spans="5:19" ht="12.75">
      <c r="E92" s="9"/>
      <c r="G92"/>
      <c r="H92" s="9"/>
      <c r="J92"/>
      <c r="L92" s="9"/>
      <c r="M92"/>
      <c r="N92" s="2" t="s">
        <v>5</v>
      </c>
      <c r="O92" s="51">
        <f aca="true" t="shared" si="0" ref="O92:S96">O84*1160</f>
        <v>180.98784</v>
      </c>
      <c r="P92" s="51">
        <f t="shared" si="0"/>
        <v>168.72896</v>
      </c>
      <c r="Q92" s="51">
        <f t="shared" si="0"/>
        <v>177.6656</v>
      </c>
      <c r="R92" s="51">
        <f t="shared" si="0"/>
        <v>110.2464</v>
      </c>
      <c r="S92" s="51">
        <f t="shared" si="0"/>
        <v>99.68111999999998</v>
      </c>
    </row>
    <row r="93" spans="3:19" ht="12.75">
      <c r="C93">
        <v>1</v>
      </c>
      <c r="D93" s="2" t="s">
        <v>11</v>
      </c>
      <c r="E93" s="8"/>
      <c r="G93"/>
      <c r="H93" s="9"/>
      <c r="J93"/>
      <c r="L93" s="9"/>
      <c r="M93"/>
      <c r="N93" s="2" t="s">
        <v>7</v>
      </c>
      <c r="O93" s="51">
        <f t="shared" si="0"/>
        <v>136.42992</v>
      </c>
      <c r="P93" s="51">
        <f t="shared" si="0"/>
        <v>133.29095999999998</v>
      </c>
      <c r="Q93" s="51">
        <f t="shared" si="0"/>
        <v>139.89019999999996</v>
      </c>
      <c r="R93" s="51">
        <f t="shared" si="0"/>
        <v>113.24778400000001</v>
      </c>
      <c r="S93" s="51">
        <f t="shared" si="0"/>
        <v>130.20535999999998</v>
      </c>
    </row>
    <row r="94" spans="5:19" ht="12.75">
      <c r="E94" s="9"/>
      <c r="G94"/>
      <c r="H94" s="9"/>
      <c r="J94"/>
      <c r="L94" s="9"/>
      <c r="M94"/>
      <c r="N94" s="2" t="s">
        <v>8</v>
      </c>
      <c r="O94" s="51">
        <f t="shared" si="0"/>
        <v>125.96134736842107</v>
      </c>
      <c r="P94" s="51">
        <f t="shared" si="0"/>
        <v>129.099996</v>
      </c>
      <c r="Q94" s="51">
        <f t="shared" si="0"/>
        <v>132.69356</v>
      </c>
      <c r="R94" s="51">
        <f t="shared" si="0"/>
        <v>105.2816</v>
      </c>
      <c r="S94" s="51">
        <f t="shared" si="0"/>
        <v>115.03140000000002</v>
      </c>
    </row>
    <row r="95" spans="3:19" ht="12.75">
      <c r="C95">
        <v>2</v>
      </c>
      <c r="D95" s="2" t="s">
        <v>13</v>
      </c>
      <c r="E95" s="8"/>
      <c r="G95"/>
      <c r="H95" s="9"/>
      <c r="J95"/>
      <c r="L95" s="9"/>
      <c r="M95"/>
      <c r="N95" s="2" t="s">
        <v>9</v>
      </c>
      <c r="O95" s="51">
        <f t="shared" si="0"/>
        <v>145.20880000000002</v>
      </c>
      <c r="P95" s="51">
        <f t="shared" si="0"/>
        <v>140.67899999999997</v>
      </c>
      <c r="Q95" s="51">
        <f t="shared" si="0"/>
        <v>146.52249999999995</v>
      </c>
      <c r="R95" s="51">
        <f t="shared" si="0"/>
        <v>120.91337333333334</v>
      </c>
      <c r="S95" s="51">
        <f t="shared" si="0"/>
        <v>131.9732</v>
      </c>
    </row>
    <row r="96" spans="5:19" ht="12.75">
      <c r="E96" s="9"/>
      <c r="G96"/>
      <c r="H96" s="9"/>
      <c r="J96"/>
      <c r="L96" s="9"/>
      <c r="M96"/>
      <c r="N96" s="2" t="s">
        <v>10</v>
      </c>
      <c r="O96" s="51">
        <f t="shared" si="0"/>
        <v>140.20880000000008</v>
      </c>
      <c r="P96" s="51">
        <f t="shared" si="0"/>
        <v>129.30597333333324</v>
      </c>
      <c r="Q96" s="51">
        <f t="shared" si="0"/>
        <v>137.85633333333325</v>
      </c>
      <c r="R96" s="51">
        <f t="shared" si="0"/>
        <v>115.188</v>
      </c>
      <c r="S96" s="51">
        <f t="shared" si="0"/>
        <v>114.37806637992824</v>
      </c>
    </row>
    <row r="97" spans="3:13" ht="12.75">
      <c r="C97">
        <v>3</v>
      </c>
      <c r="D97" s="2" t="s">
        <v>14</v>
      </c>
      <c r="E97" s="8"/>
      <c r="G97"/>
      <c r="H97" s="9"/>
      <c r="J97"/>
      <c r="L97" s="9"/>
      <c r="M97"/>
    </row>
    <row r="98" spans="5:13" ht="12.75">
      <c r="E98" s="9"/>
      <c r="G98"/>
      <c r="H98" s="9"/>
      <c r="J98"/>
      <c r="L98" s="9"/>
      <c r="M98"/>
    </row>
    <row r="99" spans="3:13" ht="12.75">
      <c r="C99">
        <v>4</v>
      </c>
      <c r="D99" s="2" t="s">
        <v>15</v>
      </c>
      <c r="E99" s="8"/>
      <c r="G99"/>
      <c r="H99" s="9"/>
      <c r="J99"/>
      <c r="L99" s="9"/>
      <c r="M99"/>
    </row>
    <row r="100" spans="5:13" ht="12.75">
      <c r="E100" s="9"/>
      <c r="G100"/>
      <c r="H100" s="9"/>
      <c r="J100"/>
      <c r="L100" s="9"/>
      <c r="M100"/>
    </row>
    <row r="101" spans="5:13" ht="12.75">
      <c r="E101" s="9"/>
      <c r="G101"/>
      <c r="H101" s="9"/>
      <c r="J101"/>
      <c r="L101" s="9"/>
      <c r="M101"/>
    </row>
    <row r="102" spans="3:19" ht="12.75">
      <c r="C102" s="2" t="s">
        <v>21</v>
      </c>
      <c r="D102" s="10" t="s">
        <v>22</v>
      </c>
      <c r="E102" s="9"/>
      <c r="G102"/>
      <c r="H102" s="9"/>
      <c r="J102"/>
      <c r="L102" s="9"/>
      <c r="M102"/>
      <c r="O102" s="51"/>
      <c r="P102" s="51"/>
      <c r="Q102" s="51"/>
      <c r="R102" s="51"/>
      <c r="S102" s="51"/>
    </row>
    <row r="103" spans="5:19" ht="12.75">
      <c r="E103" s="9"/>
      <c r="G103"/>
      <c r="H103" s="9"/>
      <c r="J103"/>
      <c r="L103" s="9"/>
      <c r="M103"/>
      <c r="O103" s="51"/>
      <c r="P103" s="51"/>
      <c r="Q103" s="51"/>
      <c r="R103" s="51"/>
      <c r="S103" s="51"/>
    </row>
    <row r="104" spans="3:19" ht="12.75">
      <c r="C104" s="2" t="s">
        <v>23</v>
      </c>
      <c r="D104" s="10" t="s">
        <v>24</v>
      </c>
      <c r="E104" s="9"/>
      <c r="G104"/>
      <c r="H104" s="9"/>
      <c r="J104"/>
      <c r="L104" s="9"/>
      <c r="M104"/>
      <c r="O104" s="51"/>
      <c r="P104" s="51"/>
      <c r="Q104" s="51"/>
      <c r="R104" s="51"/>
      <c r="S104" s="51"/>
    </row>
    <row r="105" spans="5:19" ht="12.75">
      <c r="E105" s="9"/>
      <c r="G105"/>
      <c r="H105" s="9"/>
      <c r="J105"/>
      <c r="L105" s="9"/>
      <c r="M105"/>
      <c r="O105" s="51"/>
      <c r="P105" s="51"/>
      <c r="Q105" s="51"/>
      <c r="R105" s="51"/>
      <c r="S105" s="51"/>
    </row>
    <row r="106" spans="3:19" ht="12.75">
      <c r="C106" s="2" t="s">
        <v>25</v>
      </c>
      <c r="D106" s="10" t="s">
        <v>26</v>
      </c>
      <c r="E106" s="9"/>
      <c r="G106"/>
      <c r="H106" s="9"/>
      <c r="J106"/>
      <c r="L106" s="9"/>
      <c r="M106"/>
      <c r="O106" s="51"/>
      <c r="P106" s="51"/>
      <c r="Q106" s="51"/>
      <c r="R106" s="51"/>
      <c r="S106" s="51"/>
    </row>
    <row r="107" spans="5:19" ht="12.75">
      <c r="E107" s="9"/>
      <c r="G107"/>
      <c r="H107" s="9"/>
      <c r="J107"/>
      <c r="L107" s="9"/>
      <c r="M107"/>
      <c r="O107" s="51"/>
      <c r="P107" s="51"/>
      <c r="Q107" s="51"/>
      <c r="R107" s="51"/>
      <c r="S107" s="51"/>
    </row>
    <row r="108" spans="5:13" ht="12.75">
      <c r="E108" s="9"/>
      <c r="G108"/>
      <c r="H108" s="9"/>
      <c r="J108"/>
      <c r="L108" s="9"/>
      <c r="M108"/>
    </row>
    <row r="109" spans="5:13" ht="12.75">
      <c r="E109" s="9"/>
      <c r="G109"/>
      <c r="H109" s="9"/>
      <c r="J109"/>
      <c r="L109" s="9"/>
      <c r="M109"/>
    </row>
    <row r="110" spans="5:13" ht="12.75">
      <c r="E110" s="9"/>
      <c r="G110"/>
      <c r="H110" s="9"/>
      <c r="J110"/>
      <c r="L110" s="9"/>
      <c r="M110"/>
    </row>
    <row r="111" spans="5:13" ht="12.75">
      <c r="E111" s="9"/>
      <c r="G111"/>
      <c r="H111" s="9"/>
      <c r="J111"/>
      <c r="L111" s="9"/>
      <c r="M111"/>
    </row>
    <row r="112" spans="5:13" ht="12.75">
      <c r="E112" s="9"/>
      <c r="G112"/>
      <c r="H112" s="9"/>
      <c r="J112"/>
      <c r="L112" s="9"/>
      <c r="M112"/>
    </row>
    <row r="113" spans="5:13" ht="12.75">
      <c r="E113" s="9"/>
      <c r="G113"/>
      <c r="H113" s="9"/>
      <c r="J113"/>
      <c r="L113" s="9"/>
      <c r="M113"/>
    </row>
    <row r="114" spans="5:32" ht="12.75">
      <c r="E114" s="9"/>
      <c r="G114"/>
      <c r="H114" s="9"/>
      <c r="J114"/>
      <c r="L114" s="9"/>
      <c r="M114"/>
      <c r="T114" s="3"/>
      <c r="W114" s="3"/>
      <c r="Z114" s="3"/>
      <c r="AC114" s="3"/>
      <c r="AF114" s="3"/>
    </row>
    <row r="115" spans="5:13" ht="12.75">
      <c r="E115" s="9"/>
      <c r="G115"/>
      <c r="H115" s="9"/>
      <c r="J115"/>
      <c r="L115" s="9"/>
      <c r="M115"/>
    </row>
    <row r="116" spans="5:20" ht="12.75">
      <c r="E116" s="9"/>
      <c r="G116"/>
      <c r="H116" s="9"/>
      <c r="J116"/>
      <c r="L116" s="9"/>
      <c r="M116"/>
      <c r="T116" s="3"/>
    </row>
    <row r="117" spans="5:20" ht="12.75">
      <c r="E117" s="9"/>
      <c r="G117"/>
      <c r="H117" s="9"/>
      <c r="J117"/>
      <c r="L117" s="9"/>
      <c r="M117"/>
      <c r="T117" s="3"/>
    </row>
    <row r="118" spans="5:20" ht="12.75">
      <c r="E118" s="9"/>
      <c r="G118"/>
      <c r="H118" s="9"/>
      <c r="J118"/>
      <c r="L118" s="9"/>
      <c r="M118"/>
      <c r="T118" s="3"/>
    </row>
    <row r="119" spans="5:20" ht="12.75">
      <c r="E119" s="9"/>
      <c r="G119"/>
      <c r="H119" s="9"/>
      <c r="J119"/>
      <c r="L119" s="9"/>
      <c r="M119"/>
      <c r="T119" s="3"/>
    </row>
    <row r="120" spans="5:20" ht="12.75">
      <c r="E120" s="9"/>
      <c r="G120"/>
      <c r="H120" s="9"/>
      <c r="J120"/>
      <c r="L120" s="9"/>
      <c r="M120"/>
      <c r="T120" s="3"/>
    </row>
    <row r="128" ht="12.75">
      <c r="B128" t="s">
        <v>212</v>
      </c>
    </row>
    <row r="131" spans="4:31" ht="15.75">
      <c r="D131" s="7" t="s">
        <v>16</v>
      </c>
      <c r="S131" s="1"/>
      <c r="V131" s="1"/>
      <c r="Y131" s="1"/>
      <c r="AB131" s="1"/>
      <c r="AE131" s="1"/>
    </row>
    <row r="132" spans="4:31" ht="15.75">
      <c r="D132" s="12"/>
      <c r="E132" s="12"/>
      <c r="F132" s="16"/>
      <c r="G132" s="16"/>
      <c r="H132" s="12"/>
      <c r="I132" s="16"/>
      <c r="J132" s="16"/>
      <c r="K132" s="12"/>
      <c r="L132" s="12"/>
      <c r="M132" s="16"/>
      <c r="N132" s="12"/>
      <c r="O132" s="12"/>
      <c r="P132" s="12"/>
      <c r="Q132" s="116" t="s">
        <v>18</v>
      </c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</row>
    <row r="133" spans="4:37" s="2" customFormat="1" ht="12.75">
      <c r="D133" s="13"/>
      <c r="E133" s="13" t="s">
        <v>17</v>
      </c>
      <c r="F133" s="14" t="s">
        <v>27</v>
      </c>
      <c r="G133" s="19" t="s">
        <v>28</v>
      </c>
      <c r="H133" s="13" t="s">
        <v>29</v>
      </c>
      <c r="I133" s="14" t="s">
        <v>30</v>
      </c>
      <c r="J133" s="14" t="s">
        <v>31</v>
      </c>
      <c r="K133" s="13" t="s">
        <v>32</v>
      </c>
      <c r="L133" s="13" t="s">
        <v>33</v>
      </c>
      <c r="M133" s="18" t="s">
        <v>37</v>
      </c>
      <c r="N133" s="13" t="s">
        <v>35</v>
      </c>
      <c r="O133" s="13" t="s">
        <v>36</v>
      </c>
      <c r="P133" s="13" t="s">
        <v>34</v>
      </c>
      <c r="Q133" s="117" t="s">
        <v>0</v>
      </c>
      <c r="R133" s="117"/>
      <c r="S133" s="117"/>
      <c r="T133" s="117" t="s">
        <v>1</v>
      </c>
      <c r="U133" s="117"/>
      <c r="V133" s="117"/>
      <c r="W133" s="117" t="s">
        <v>2</v>
      </c>
      <c r="X133" s="117"/>
      <c r="Y133" s="117"/>
      <c r="Z133" s="117" t="s">
        <v>3</v>
      </c>
      <c r="AA133" s="117"/>
      <c r="AB133" s="117"/>
      <c r="AC133" s="117" t="s">
        <v>4</v>
      </c>
      <c r="AD133" s="117"/>
      <c r="AE133" s="117"/>
      <c r="AG133" s="23" t="s">
        <v>43</v>
      </c>
      <c r="AH133" s="24" t="s">
        <v>44</v>
      </c>
      <c r="AI133" s="24" t="s">
        <v>45</v>
      </c>
      <c r="AJ133" s="24" t="s">
        <v>46</v>
      </c>
      <c r="AK133" s="24" t="s">
        <v>47</v>
      </c>
    </row>
    <row r="134" spans="4:31" ht="12.75">
      <c r="D134" s="12"/>
      <c r="E134" s="12"/>
      <c r="F134" s="16"/>
      <c r="G134" s="16"/>
      <c r="H134" s="12"/>
      <c r="I134" s="16"/>
      <c r="J134" s="16"/>
      <c r="K134" s="12"/>
      <c r="L134" s="12"/>
      <c r="M134" s="16"/>
      <c r="N134" s="12"/>
      <c r="O134" s="12"/>
      <c r="P134" s="12"/>
      <c r="Q134" s="12" t="s">
        <v>19</v>
      </c>
      <c r="R134" s="12" t="s">
        <v>10</v>
      </c>
      <c r="S134" s="15" t="s">
        <v>20</v>
      </c>
      <c r="T134" s="12" t="s">
        <v>19</v>
      </c>
      <c r="U134" s="12" t="s">
        <v>10</v>
      </c>
      <c r="V134" s="15" t="s">
        <v>20</v>
      </c>
      <c r="W134" s="12" t="s">
        <v>19</v>
      </c>
      <c r="X134" s="12" t="s">
        <v>10</v>
      </c>
      <c r="Y134" s="15" t="s">
        <v>20</v>
      </c>
      <c r="Z134" s="12" t="s">
        <v>19</v>
      </c>
      <c r="AA134" s="12" t="s">
        <v>10</v>
      </c>
      <c r="AB134" s="15" t="s">
        <v>20</v>
      </c>
      <c r="AC134" s="12" t="s">
        <v>19</v>
      </c>
      <c r="AD134" s="12" t="s">
        <v>10</v>
      </c>
      <c r="AE134" s="15" t="s">
        <v>20</v>
      </c>
    </row>
    <row r="135" spans="4:31" ht="12.75">
      <c r="D135" s="2" t="s">
        <v>11</v>
      </c>
      <c r="S135" s="1"/>
      <c r="V135" s="1"/>
      <c r="Y135" s="1"/>
      <c r="AB135" s="1"/>
      <c r="AE135" s="1"/>
    </row>
    <row r="136" spans="4:37" ht="15">
      <c r="D136">
        <v>1</v>
      </c>
      <c r="E136" s="87" t="s">
        <v>128</v>
      </c>
      <c r="F136" s="9">
        <v>1968</v>
      </c>
      <c r="G136" s="88">
        <v>2014</v>
      </c>
      <c r="H136" s="11" t="s">
        <v>42</v>
      </c>
      <c r="I136" s="9" t="s">
        <v>112</v>
      </c>
      <c r="J136" s="9">
        <v>6</v>
      </c>
      <c r="K136">
        <v>90</v>
      </c>
      <c r="L136">
        <v>4353.77</v>
      </c>
      <c r="M136" s="9" t="s">
        <v>38</v>
      </c>
      <c r="N136" s="11" t="s">
        <v>40</v>
      </c>
      <c r="O136" t="s">
        <v>38</v>
      </c>
      <c r="P136" t="s">
        <v>39</v>
      </c>
      <c r="Q136" s="87"/>
      <c r="R136">
        <v>0.12111</v>
      </c>
      <c r="S136" s="3">
        <f aca="true" t="shared" si="1" ref="S136:S199">100-Q136/R136*100</f>
        <v>100</v>
      </c>
      <c r="T136" s="87"/>
      <c r="U136">
        <v>0.11079</v>
      </c>
      <c r="V136" s="3">
        <f aca="true" t="shared" si="2" ref="V136:V199">100-T136/U136*100</f>
        <v>100</v>
      </c>
      <c r="W136">
        <v>0.12626</v>
      </c>
      <c r="X136">
        <v>0.11953</v>
      </c>
      <c r="Y136" s="3">
        <f aca="true" t="shared" si="3" ref="Y136:Y199">100-W136/X136*100</f>
        <v>-5.630385677235864</v>
      </c>
      <c r="Z136">
        <v>0.09636</v>
      </c>
      <c r="AA136">
        <v>0.09794</v>
      </c>
      <c r="AB136" s="3">
        <f aca="true" t="shared" si="4" ref="AB136:AB199">100-Z136/AA136*100</f>
        <v>1.61323259138247</v>
      </c>
      <c r="AC136">
        <v>0.11484</v>
      </c>
      <c r="AD136">
        <v>0.09797</v>
      </c>
      <c r="AE136" s="3">
        <f aca="true" t="shared" si="5" ref="AE136:AE199">100-AC136/AD136*100</f>
        <v>-17.219557007247104</v>
      </c>
      <c r="AF136">
        <f>+L136</f>
        <v>4353.77</v>
      </c>
      <c r="AG136" s="20">
        <f>+$AF136*(Q136-R136)</f>
        <v>-527.2850847000001</v>
      </c>
      <c r="AH136">
        <f>+AF136*(T136-U136)</f>
        <v>-482.35417830000006</v>
      </c>
      <c r="AI136">
        <f>+AF136*(W136-X136)</f>
        <v>29.300872100000063</v>
      </c>
      <c r="AJ136">
        <f>+AF136*(Z136-AA136)</f>
        <v>-6.878956599999992</v>
      </c>
      <c r="AK136">
        <f>+AF136*(AC136-AD136)</f>
        <v>73.44809989999999</v>
      </c>
    </row>
    <row r="137" spans="4:37" ht="15">
      <c r="D137">
        <v>1</v>
      </c>
      <c r="E137" s="87" t="s">
        <v>131</v>
      </c>
      <c r="F137" s="9">
        <v>1971</v>
      </c>
      <c r="G137" s="88">
        <v>2012</v>
      </c>
      <c r="H137" t="s">
        <v>41</v>
      </c>
      <c r="I137" s="9">
        <v>5</v>
      </c>
      <c r="J137" s="9">
        <v>4</v>
      </c>
      <c r="K137">
        <v>60</v>
      </c>
      <c r="L137">
        <v>3190</v>
      </c>
      <c r="M137" s="9" t="s">
        <v>38</v>
      </c>
      <c r="N137" s="11" t="s">
        <v>40</v>
      </c>
      <c r="O137" t="s">
        <v>38</v>
      </c>
      <c r="P137" t="s">
        <v>39</v>
      </c>
      <c r="Q137" s="87"/>
      <c r="R137">
        <v>0.12072</v>
      </c>
      <c r="S137" s="3">
        <f t="shared" si="1"/>
        <v>100</v>
      </c>
      <c r="T137" s="87"/>
      <c r="U137">
        <v>0.11039</v>
      </c>
      <c r="V137" s="3">
        <f t="shared" si="2"/>
        <v>100</v>
      </c>
      <c r="W137">
        <v>0.10824</v>
      </c>
      <c r="X137">
        <v>0.1187</v>
      </c>
      <c r="Y137" s="3">
        <f t="shared" si="3"/>
        <v>8.812131423757378</v>
      </c>
      <c r="Z137">
        <v>0.06468</v>
      </c>
      <c r="AA137">
        <v>0.10067</v>
      </c>
      <c r="AB137" s="3">
        <f t="shared" si="4"/>
        <v>35.750471838680824</v>
      </c>
      <c r="AC137">
        <v>0.07458</v>
      </c>
      <c r="AD137">
        <v>0.09899</v>
      </c>
      <c r="AE137" s="3">
        <f t="shared" si="5"/>
        <v>24.659056470350535</v>
      </c>
      <c r="AF137">
        <f aca="true" t="shared" si="6" ref="AF137:AF200">+L137</f>
        <v>3190</v>
      </c>
      <c r="AG137" s="20">
        <f aca="true" t="shared" si="7" ref="AG137:AG200">+$AF137*(Q137-R137)</f>
        <v>-385.0968</v>
      </c>
      <c r="AH137">
        <f aca="true" t="shared" si="8" ref="AH137:AH200">+AF137*(T137-U137)</f>
        <v>-352.1441</v>
      </c>
      <c r="AI137">
        <f aca="true" t="shared" si="9" ref="AI137:AI200">+AF137*(W137-X137)</f>
        <v>-33.36739999999999</v>
      </c>
      <c r="AJ137">
        <f aca="true" t="shared" si="10" ref="AJ137:AJ200">+AF137*(Z137-AA137)</f>
        <v>-114.80809999999998</v>
      </c>
      <c r="AK137">
        <f aca="true" t="shared" si="11" ref="AK137:AK200">+AF137*(AC137-AD137)</f>
        <v>-77.8679</v>
      </c>
    </row>
    <row r="138" spans="4:37" ht="15">
      <c r="D138" s="4">
        <v>1</v>
      </c>
      <c r="E138" s="89" t="s">
        <v>183</v>
      </c>
      <c r="F138" s="17">
        <v>1971</v>
      </c>
      <c r="G138" s="90">
        <v>2013</v>
      </c>
      <c r="H138" t="s">
        <v>41</v>
      </c>
      <c r="I138" s="17">
        <v>5</v>
      </c>
      <c r="J138" s="17">
        <v>8</v>
      </c>
      <c r="K138" s="4">
        <v>120</v>
      </c>
      <c r="L138" s="4">
        <v>6104.92</v>
      </c>
      <c r="M138" s="9" t="s">
        <v>38</v>
      </c>
      <c r="N138" s="11" t="s">
        <v>40</v>
      </c>
      <c r="O138" t="s">
        <v>38</v>
      </c>
      <c r="P138" t="s">
        <v>39</v>
      </c>
      <c r="Q138" s="89"/>
      <c r="R138" s="4">
        <v>0.11985</v>
      </c>
      <c r="S138" s="3">
        <f t="shared" si="1"/>
        <v>100</v>
      </c>
      <c r="T138" s="89"/>
      <c r="U138" s="4">
        <v>0.11217</v>
      </c>
      <c r="V138" s="3">
        <f t="shared" si="2"/>
        <v>100</v>
      </c>
      <c r="W138" s="89"/>
      <c r="X138" s="4">
        <v>0.11829</v>
      </c>
      <c r="Y138" s="3">
        <f t="shared" si="3"/>
        <v>100</v>
      </c>
      <c r="Z138" s="89"/>
      <c r="AA138" s="4">
        <v>0.09897</v>
      </c>
      <c r="AB138" s="3">
        <f t="shared" si="4"/>
        <v>100</v>
      </c>
      <c r="AC138" s="4">
        <v>0.09372</v>
      </c>
      <c r="AD138" s="4">
        <v>0.09899</v>
      </c>
      <c r="AE138" s="3">
        <f t="shared" si="5"/>
        <v>5.323770077785625</v>
      </c>
      <c r="AF138">
        <f t="shared" si="6"/>
        <v>6104.92</v>
      </c>
      <c r="AG138" s="20">
        <f t="shared" si="7"/>
        <v>-731.674662</v>
      </c>
      <c r="AH138">
        <f t="shared" si="8"/>
        <v>-684.7888764</v>
      </c>
      <c r="AI138">
        <f t="shared" si="9"/>
        <v>-722.1509868</v>
      </c>
      <c r="AJ138">
        <f t="shared" si="10"/>
        <v>-604.2039324</v>
      </c>
      <c r="AK138">
        <f t="shared" si="11"/>
        <v>-32.17292839999998</v>
      </c>
    </row>
    <row r="139" spans="4:37" ht="15">
      <c r="D139">
        <v>1</v>
      </c>
      <c r="E139" s="87" t="s">
        <v>130</v>
      </c>
      <c r="F139" s="9">
        <v>1971</v>
      </c>
      <c r="G139" s="88">
        <v>2013</v>
      </c>
      <c r="H139" t="s">
        <v>41</v>
      </c>
      <c r="I139" s="9">
        <v>5</v>
      </c>
      <c r="J139" s="9">
        <v>6</v>
      </c>
      <c r="K139">
        <v>90</v>
      </c>
      <c r="L139">
        <v>4688.75</v>
      </c>
      <c r="M139" s="9" t="s">
        <v>38</v>
      </c>
      <c r="N139" s="11" t="s">
        <v>40</v>
      </c>
      <c r="O139" t="s">
        <v>38</v>
      </c>
      <c r="P139" t="s">
        <v>39</v>
      </c>
      <c r="Q139" s="87"/>
      <c r="R139">
        <v>0.11985</v>
      </c>
      <c r="S139" s="3">
        <f t="shared" si="1"/>
        <v>100</v>
      </c>
      <c r="T139" s="87"/>
      <c r="U139">
        <v>0.11128</v>
      </c>
      <c r="V139" s="3">
        <f t="shared" si="2"/>
        <v>100</v>
      </c>
      <c r="W139" s="87"/>
      <c r="X139">
        <v>0.11787</v>
      </c>
      <c r="Y139" s="3">
        <f t="shared" si="3"/>
        <v>100</v>
      </c>
      <c r="Z139">
        <v>0.09438</v>
      </c>
      <c r="AA139">
        <v>0.0993</v>
      </c>
      <c r="AB139" s="3">
        <f t="shared" si="4"/>
        <v>4.954682779456192</v>
      </c>
      <c r="AC139">
        <v>0.06798</v>
      </c>
      <c r="AD139">
        <v>0.09805</v>
      </c>
      <c r="AE139" s="3">
        <f t="shared" si="5"/>
        <v>30.66802651708312</v>
      </c>
      <c r="AF139">
        <f t="shared" si="6"/>
        <v>4688.75</v>
      </c>
      <c r="AG139" s="20">
        <f t="shared" si="7"/>
        <v>-561.9466874999999</v>
      </c>
      <c r="AH139">
        <f t="shared" si="8"/>
        <v>-521.7641</v>
      </c>
      <c r="AI139">
        <f t="shared" si="9"/>
        <v>-552.6629625</v>
      </c>
      <c r="AJ139">
        <f t="shared" si="10"/>
        <v>-23.06864999999997</v>
      </c>
      <c r="AK139">
        <f t="shared" si="11"/>
        <v>-140.9907125</v>
      </c>
    </row>
    <row r="140" spans="4:37" ht="15">
      <c r="D140">
        <v>1</v>
      </c>
      <c r="E140" s="87" t="s">
        <v>129</v>
      </c>
      <c r="F140" s="9">
        <v>1971</v>
      </c>
      <c r="G140" s="88">
        <v>2013</v>
      </c>
      <c r="H140" t="s">
        <v>41</v>
      </c>
      <c r="I140" s="9">
        <v>5</v>
      </c>
      <c r="J140" s="9">
        <v>4</v>
      </c>
      <c r="K140">
        <v>60</v>
      </c>
      <c r="L140">
        <v>3188.7</v>
      </c>
      <c r="M140" s="9" t="s">
        <v>38</v>
      </c>
      <c r="N140" s="11" t="s">
        <v>40</v>
      </c>
      <c r="O140" t="s">
        <v>38</v>
      </c>
      <c r="P140" t="s">
        <v>39</v>
      </c>
      <c r="Q140" s="87"/>
      <c r="R140">
        <v>0.11985</v>
      </c>
      <c r="S140" s="3">
        <f t="shared" si="1"/>
        <v>100</v>
      </c>
      <c r="T140" s="87"/>
      <c r="U140">
        <v>0.11173</v>
      </c>
      <c r="V140" s="3">
        <f t="shared" si="2"/>
        <v>100</v>
      </c>
      <c r="W140" s="87"/>
      <c r="X140">
        <v>0.1187</v>
      </c>
      <c r="Y140" s="3">
        <f t="shared" si="3"/>
        <v>100</v>
      </c>
      <c r="Z140">
        <v>0.08052</v>
      </c>
      <c r="AA140">
        <v>0.09897</v>
      </c>
      <c r="AB140" s="3">
        <f t="shared" si="4"/>
        <v>18.64201273113065</v>
      </c>
      <c r="AC140">
        <v>0.07854</v>
      </c>
      <c r="AD140">
        <v>0.09899</v>
      </c>
      <c r="AE140" s="3">
        <f t="shared" si="5"/>
        <v>20.65865238913021</v>
      </c>
      <c r="AF140">
        <f t="shared" si="6"/>
        <v>3188.7</v>
      </c>
      <c r="AG140" s="20">
        <f t="shared" si="7"/>
        <v>-382.16569499999997</v>
      </c>
      <c r="AH140">
        <f t="shared" si="8"/>
        <v>-356.27345099999997</v>
      </c>
      <c r="AI140">
        <f t="shared" si="9"/>
        <v>-378.49868999999995</v>
      </c>
      <c r="AJ140">
        <f t="shared" si="10"/>
        <v>-58.831515000000024</v>
      </c>
      <c r="AK140">
        <f t="shared" si="11"/>
        <v>-65.20891499999999</v>
      </c>
    </row>
    <row r="141" spans="18:37" ht="12.75">
      <c r="R141" s="22">
        <f>AVERAGE(R140)</f>
        <v>0.11985</v>
      </c>
      <c r="S141" s="3"/>
      <c r="U141" s="22">
        <f>AVERAGE(U140)</f>
        <v>0.11173</v>
      </c>
      <c r="V141" s="3"/>
      <c r="X141" s="22">
        <f>AVERAGE(X140)</f>
        <v>0.1187</v>
      </c>
      <c r="Y141" s="3"/>
      <c r="AA141" s="22">
        <f>AVERAGE(AA140)</f>
        <v>0.09897</v>
      </c>
      <c r="AB141" s="3"/>
      <c r="AD141" s="22">
        <f>AVERAGE(AD140)</f>
        <v>0.09899</v>
      </c>
      <c r="AE141" s="3"/>
      <c r="AF141">
        <f>SUM(AF136:AF140)</f>
        <v>21526.140000000003</v>
      </c>
      <c r="AG141" s="21">
        <f>SUM(AG136:AG140)/$AF141/$R141*100</f>
        <v>-100.32020717744395</v>
      </c>
      <c r="AH141" s="21">
        <f>SUM(AH136:AH140)/$AF141/$U141*100</f>
        <v>-99.67606894121481</v>
      </c>
      <c r="AI141" s="21">
        <f>SUM(AI136:AI140)/$AF141/$X141*100</f>
        <v>-64.86418955157772</v>
      </c>
      <c r="AJ141" s="21">
        <f>SUM(AJ136:AJ140)/$AF141/$AA141*100</f>
        <v>-37.91659783552984</v>
      </c>
      <c r="AK141" s="21">
        <f>SUM(AK136:AK140)/$AF141/$AD141*100</f>
        <v>-11.39403435754519</v>
      </c>
    </row>
    <row r="142" spans="4:33" ht="12.75">
      <c r="D142" s="2" t="s">
        <v>13</v>
      </c>
      <c r="S142" s="3"/>
      <c r="V142" s="3"/>
      <c r="Y142" s="3"/>
      <c r="AB142" s="3"/>
      <c r="AE142" s="3"/>
      <c r="AG142" s="20">
        <f t="shared" si="7"/>
        <v>0</v>
      </c>
    </row>
    <row r="143" spans="4:37" ht="12.75">
      <c r="D143">
        <v>2</v>
      </c>
      <c r="E143" t="s">
        <v>200</v>
      </c>
      <c r="F143" s="9">
        <v>1965</v>
      </c>
      <c r="G143" s="9">
        <v>2010</v>
      </c>
      <c r="H143" t="s">
        <v>41</v>
      </c>
      <c r="I143" s="9" t="s">
        <v>112</v>
      </c>
      <c r="J143" s="9">
        <v>5</v>
      </c>
      <c r="K143">
        <v>99</v>
      </c>
      <c r="L143">
        <v>3359.17</v>
      </c>
      <c r="M143" s="9" t="s">
        <v>38</v>
      </c>
      <c r="N143" t="s">
        <v>201</v>
      </c>
      <c r="O143" t="s">
        <v>39</v>
      </c>
      <c r="P143" t="s">
        <v>39</v>
      </c>
      <c r="Q143">
        <v>0.10824</v>
      </c>
      <c r="R143">
        <v>0.12154</v>
      </c>
      <c r="S143" s="3">
        <f t="shared" si="1"/>
        <v>10.942899456968888</v>
      </c>
      <c r="T143">
        <v>0.10098</v>
      </c>
      <c r="U143">
        <v>0.11123</v>
      </c>
      <c r="V143" s="3">
        <f t="shared" si="2"/>
        <v>9.215139800413553</v>
      </c>
      <c r="W143">
        <v>0.09768</v>
      </c>
      <c r="X143">
        <v>0.11829</v>
      </c>
      <c r="Y143" s="3">
        <f t="shared" si="3"/>
        <v>17.423281765153448</v>
      </c>
      <c r="Z143">
        <v>0.08052</v>
      </c>
      <c r="AA143">
        <v>0.0976</v>
      </c>
      <c r="AB143" s="3">
        <f t="shared" si="4"/>
        <v>17.500000000000014</v>
      </c>
      <c r="AC143">
        <v>0.09042</v>
      </c>
      <c r="AD143">
        <v>0.09939</v>
      </c>
      <c r="AE143" s="3">
        <f t="shared" si="5"/>
        <v>9.025052822215514</v>
      </c>
      <c r="AF143">
        <f t="shared" si="6"/>
        <v>3359.17</v>
      </c>
      <c r="AG143" s="20">
        <f t="shared" si="7"/>
        <v>-44.67696099999998</v>
      </c>
      <c r="AH143">
        <f t="shared" si="8"/>
        <v>-34.43149249999998</v>
      </c>
      <c r="AI143">
        <f t="shared" si="9"/>
        <v>-69.2324937</v>
      </c>
      <c r="AJ143">
        <f t="shared" si="10"/>
        <v>-57.37462360000004</v>
      </c>
      <c r="AK143">
        <f t="shared" si="11"/>
        <v>-30.13175490000002</v>
      </c>
    </row>
    <row r="144" spans="4:37" ht="12.75">
      <c r="D144">
        <v>2</v>
      </c>
      <c r="E144" t="s">
        <v>133</v>
      </c>
      <c r="F144" s="9">
        <v>1965</v>
      </c>
      <c r="G144" s="9" t="s">
        <v>134</v>
      </c>
      <c r="H144" t="s">
        <v>41</v>
      </c>
      <c r="I144" s="9" t="s">
        <v>112</v>
      </c>
      <c r="J144" s="9">
        <v>5</v>
      </c>
      <c r="K144">
        <v>100</v>
      </c>
      <c r="L144">
        <v>3381.07</v>
      </c>
      <c r="M144" s="9" t="s">
        <v>38</v>
      </c>
      <c r="N144" t="s">
        <v>201</v>
      </c>
      <c r="O144" t="s">
        <v>39</v>
      </c>
      <c r="P144" t="s">
        <v>39</v>
      </c>
      <c r="Q144">
        <v>0.1122</v>
      </c>
      <c r="R144">
        <v>0.12154</v>
      </c>
      <c r="S144" s="3">
        <f t="shared" si="1"/>
        <v>7.684712851736052</v>
      </c>
      <c r="T144">
        <v>0.10956</v>
      </c>
      <c r="U144">
        <v>0.11123</v>
      </c>
      <c r="V144" s="3">
        <f t="shared" si="2"/>
        <v>1.5013935089454264</v>
      </c>
      <c r="W144">
        <v>0.09992</v>
      </c>
      <c r="X144">
        <v>0.11829</v>
      </c>
      <c r="Y144" s="3">
        <f t="shared" si="3"/>
        <v>15.529630568940746</v>
      </c>
      <c r="Z144">
        <v>0.07841</v>
      </c>
      <c r="AA144">
        <v>0.0976</v>
      </c>
      <c r="AB144" s="3">
        <f t="shared" si="4"/>
        <v>19.661885245901658</v>
      </c>
      <c r="AC144">
        <v>0.08554</v>
      </c>
      <c r="AD144">
        <v>0.09939</v>
      </c>
      <c r="AE144" s="3">
        <f t="shared" si="5"/>
        <v>13.935003521481036</v>
      </c>
      <c r="AF144">
        <f t="shared" si="6"/>
        <v>3381.07</v>
      </c>
      <c r="AG144" s="20">
        <f t="shared" si="7"/>
        <v>-31.579193800000006</v>
      </c>
      <c r="AH144">
        <f t="shared" si="8"/>
        <v>-5.646386899999969</v>
      </c>
      <c r="AI144">
        <f t="shared" si="9"/>
        <v>-62.11025590000004</v>
      </c>
      <c r="AJ144">
        <f t="shared" si="10"/>
        <v>-64.88273330000004</v>
      </c>
      <c r="AK144">
        <f t="shared" si="11"/>
        <v>-46.827819500000004</v>
      </c>
    </row>
    <row r="145" spans="4:37" ht="12.75">
      <c r="D145">
        <v>2</v>
      </c>
      <c r="E145" t="s">
        <v>132</v>
      </c>
      <c r="F145" s="9">
        <v>1965</v>
      </c>
      <c r="G145" s="9">
        <v>2010</v>
      </c>
      <c r="H145" t="s">
        <v>41</v>
      </c>
      <c r="I145" s="9" t="s">
        <v>112</v>
      </c>
      <c r="J145" s="9">
        <v>6</v>
      </c>
      <c r="K145">
        <v>120</v>
      </c>
      <c r="L145">
        <v>5175.23</v>
      </c>
      <c r="M145" s="9" t="s">
        <v>38</v>
      </c>
      <c r="N145" t="s">
        <v>201</v>
      </c>
      <c r="O145" t="s">
        <v>39</v>
      </c>
      <c r="P145" t="s">
        <v>39</v>
      </c>
      <c r="Q145">
        <v>0.0924</v>
      </c>
      <c r="R145">
        <v>0.12154</v>
      </c>
      <c r="S145" s="3">
        <f t="shared" si="1"/>
        <v>23.975645877900277</v>
      </c>
      <c r="T145">
        <v>0.09372</v>
      </c>
      <c r="U145">
        <v>0.11123</v>
      </c>
      <c r="V145" s="3">
        <f t="shared" si="2"/>
        <v>15.74215589319428</v>
      </c>
      <c r="W145">
        <v>0.09636</v>
      </c>
      <c r="X145">
        <v>0.11829</v>
      </c>
      <c r="Y145" s="3">
        <f t="shared" si="3"/>
        <v>18.539183362921648</v>
      </c>
      <c r="Z145">
        <v>0.0825</v>
      </c>
      <c r="AA145">
        <v>0.0976</v>
      </c>
      <c r="AB145" s="3">
        <f t="shared" si="4"/>
        <v>15.471311475409834</v>
      </c>
      <c r="AC145">
        <v>0.08844</v>
      </c>
      <c r="AD145">
        <v>0.09939</v>
      </c>
      <c r="AE145" s="3">
        <f t="shared" si="5"/>
        <v>11.017204950196202</v>
      </c>
      <c r="AF145">
        <f t="shared" si="6"/>
        <v>5175.23</v>
      </c>
      <c r="AG145" s="20">
        <f t="shared" si="7"/>
        <v>-150.80620219999997</v>
      </c>
      <c r="AH145">
        <f t="shared" si="8"/>
        <v>-90.61827729999997</v>
      </c>
      <c r="AI145">
        <f t="shared" si="9"/>
        <v>-113.49279390000001</v>
      </c>
      <c r="AJ145">
        <f t="shared" si="10"/>
        <v>-78.14597300000001</v>
      </c>
      <c r="AK145">
        <f t="shared" si="11"/>
        <v>-56.668768500000006</v>
      </c>
    </row>
    <row r="146" spans="4:37" ht="12.75">
      <c r="D146">
        <v>2</v>
      </c>
      <c r="E146" t="s">
        <v>136</v>
      </c>
      <c r="F146" s="9">
        <v>1963</v>
      </c>
      <c r="G146" s="9">
        <v>2008</v>
      </c>
      <c r="H146" t="s">
        <v>41</v>
      </c>
      <c r="I146" s="9" t="s">
        <v>112</v>
      </c>
      <c r="J146" s="9">
        <v>4</v>
      </c>
      <c r="K146">
        <v>80</v>
      </c>
      <c r="L146">
        <v>3514.15</v>
      </c>
      <c r="M146" s="9" t="s">
        <v>38</v>
      </c>
      <c r="N146" t="s">
        <v>201</v>
      </c>
      <c r="O146" t="s">
        <v>39</v>
      </c>
      <c r="P146" t="s">
        <v>39</v>
      </c>
      <c r="Q146">
        <v>0.10692</v>
      </c>
      <c r="R146">
        <v>0.12067</v>
      </c>
      <c r="S146" s="3">
        <f t="shared" si="1"/>
        <v>11.3947128532361</v>
      </c>
      <c r="T146">
        <v>0.11022</v>
      </c>
      <c r="U146">
        <v>0.11079</v>
      </c>
      <c r="V146" s="3">
        <f t="shared" si="2"/>
        <v>0.5144868670457612</v>
      </c>
      <c r="W146">
        <v>0.12837</v>
      </c>
      <c r="X146">
        <v>0.11911</v>
      </c>
      <c r="Y146" s="3">
        <f t="shared" si="3"/>
        <v>-7.774326253043412</v>
      </c>
      <c r="Z146">
        <v>0.093324</v>
      </c>
      <c r="AA146">
        <v>0.09829</v>
      </c>
      <c r="AB146" s="3">
        <f t="shared" si="4"/>
        <v>5.052395971105909</v>
      </c>
      <c r="AC146">
        <v>0.10494</v>
      </c>
      <c r="AD146">
        <v>0.09892</v>
      </c>
      <c r="AE146" s="3">
        <f t="shared" si="5"/>
        <v>-6.08572583906188</v>
      </c>
      <c r="AF146">
        <f t="shared" si="6"/>
        <v>3514.15</v>
      </c>
      <c r="AG146" s="20">
        <f t="shared" si="7"/>
        <v>-48.319562499999996</v>
      </c>
      <c r="AH146">
        <f t="shared" si="8"/>
        <v>-2.003065500000004</v>
      </c>
      <c r="AI146">
        <f t="shared" si="9"/>
        <v>32.541029000000066</v>
      </c>
      <c r="AJ146">
        <f t="shared" si="10"/>
        <v>-17.451268899999995</v>
      </c>
      <c r="AK146">
        <f t="shared" si="11"/>
        <v>21.15518300000004</v>
      </c>
    </row>
    <row r="147" spans="4:37" ht="15">
      <c r="D147">
        <v>2</v>
      </c>
      <c r="E147" t="s">
        <v>137</v>
      </c>
      <c r="F147" s="9">
        <v>1970</v>
      </c>
      <c r="G147" s="9">
        <v>2008</v>
      </c>
      <c r="H147" s="11" t="s">
        <v>42</v>
      </c>
      <c r="I147" s="9" t="s">
        <v>112</v>
      </c>
      <c r="J147" s="9">
        <v>3</v>
      </c>
      <c r="K147">
        <v>45</v>
      </c>
      <c r="L147">
        <v>2140</v>
      </c>
      <c r="M147" s="9" t="s">
        <v>38</v>
      </c>
      <c r="N147" t="s">
        <v>201</v>
      </c>
      <c r="O147" t="s">
        <v>39</v>
      </c>
      <c r="P147" t="s">
        <v>39</v>
      </c>
      <c r="Q147">
        <v>0.11748</v>
      </c>
      <c r="R147">
        <v>0.12028</v>
      </c>
      <c r="S147" s="3">
        <f t="shared" si="1"/>
        <v>2.3279015630196227</v>
      </c>
      <c r="T147">
        <v>0.11088</v>
      </c>
      <c r="U147">
        <v>0.11123</v>
      </c>
      <c r="V147" s="3">
        <f t="shared" si="2"/>
        <v>0.31466331025801253</v>
      </c>
      <c r="W147">
        <v>0.12507</v>
      </c>
      <c r="X147">
        <v>0.11994</v>
      </c>
      <c r="Y147" s="3">
        <f t="shared" si="3"/>
        <v>-4.277138569284617</v>
      </c>
      <c r="Z147">
        <v>0.09702</v>
      </c>
      <c r="AA147">
        <v>0.09964</v>
      </c>
      <c r="AB147" s="3">
        <f t="shared" si="4"/>
        <v>2.6294660778803802</v>
      </c>
      <c r="AC147">
        <v>0.12408</v>
      </c>
      <c r="AD147">
        <v>0.09845</v>
      </c>
      <c r="AE147" s="3">
        <f t="shared" si="5"/>
        <v>-26.033519553072622</v>
      </c>
      <c r="AF147">
        <f t="shared" si="6"/>
        <v>2140</v>
      </c>
      <c r="AG147" s="20">
        <f t="shared" si="7"/>
        <v>-5.991999999999994</v>
      </c>
      <c r="AH147">
        <f t="shared" si="8"/>
        <v>-0.7489999999999769</v>
      </c>
      <c r="AI147">
        <f t="shared" si="9"/>
        <v>10.97819999999996</v>
      </c>
      <c r="AJ147">
        <f t="shared" si="10"/>
        <v>-5.606800000000024</v>
      </c>
      <c r="AK147">
        <f t="shared" si="11"/>
        <v>54.8482</v>
      </c>
    </row>
    <row r="148" spans="4:37" ht="15">
      <c r="D148">
        <v>2</v>
      </c>
      <c r="E148" t="s">
        <v>202</v>
      </c>
      <c r="F148" s="9">
        <v>1962</v>
      </c>
      <c r="G148" s="9">
        <v>2008</v>
      </c>
      <c r="H148" s="11" t="s">
        <v>42</v>
      </c>
      <c r="I148" s="9" t="s">
        <v>135</v>
      </c>
      <c r="J148" s="9">
        <v>3</v>
      </c>
      <c r="K148">
        <v>48</v>
      </c>
      <c r="L148">
        <v>2032</v>
      </c>
      <c r="M148" s="9" t="s">
        <v>38</v>
      </c>
      <c r="N148" t="s">
        <v>201</v>
      </c>
      <c r="O148" t="s">
        <v>39</v>
      </c>
      <c r="P148" t="s">
        <v>39</v>
      </c>
      <c r="Q148">
        <v>0.12672</v>
      </c>
      <c r="R148">
        <v>0.12028</v>
      </c>
      <c r="S148" s="3">
        <f t="shared" si="1"/>
        <v>-5.354173594945124</v>
      </c>
      <c r="T148">
        <v>0.1188</v>
      </c>
      <c r="U148">
        <v>0.11168</v>
      </c>
      <c r="V148" s="3">
        <f t="shared" si="2"/>
        <v>-6.375358166189102</v>
      </c>
      <c r="W148">
        <v>0.12738</v>
      </c>
      <c r="X148">
        <v>0.11994</v>
      </c>
      <c r="Y148" s="3">
        <f t="shared" si="3"/>
        <v>-6.203101550775372</v>
      </c>
      <c r="Z148">
        <v>0.10758</v>
      </c>
      <c r="AA148">
        <v>0.09964</v>
      </c>
      <c r="AB148" s="3">
        <f t="shared" si="4"/>
        <v>-7.968687274187076</v>
      </c>
      <c r="AC148">
        <v>0.1186</v>
      </c>
      <c r="AD148">
        <v>0.09892</v>
      </c>
      <c r="AE148" s="3">
        <f t="shared" si="5"/>
        <v>-19.894864536999606</v>
      </c>
      <c r="AF148">
        <f t="shared" si="6"/>
        <v>2032</v>
      </c>
      <c r="AG148" s="20">
        <f t="shared" si="7"/>
        <v>13.086080000000003</v>
      </c>
      <c r="AH148">
        <f t="shared" si="8"/>
        <v>14.467840000000002</v>
      </c>
      <c r="AI148">
        <f t="shared" si="9"/>
        <v>15.118079999999976</v>
      </c>
      <c r="AJ148">
        <f t="shared" si="10"/>
        <v>16.134079999999976</v>
      </c>
      <c r="AK148">
        <f t="shared" si="11"/>
        <v>39.989760000000004</v>
      </c>
    </row>
    <row r="149" spans="4:37" ht="15">
      <c r="D149">
        <v>2</v>
      </c>
      <c r="E149" s="87" t="s">
        <v>138</v>
      </c>
      <c r="F149" s="88">
        <v>1972</v>
      </c>
      <c r="G149" s="88">
        <v>2015</v>
      </c>
      <c r="H149" t="s">
        <v>41</v>
      </c>
      <c r="I149" s="9" t="s">
        <v>139</v>
      </c>
      <c r="J149" s="9">
        <v>6</v>
      </c>
      <c r="K149">
        <v>90</v>
      </c>
      <c r="L149">
        <v>4378.38</v>
      </c>
      <c r="M149" s="9" t="s">
        <v>38</v>
      </c>
      <c r="N149" s="11" t="s">
        <v>40</v>
      </c>
      <c r="O149" t="s">
        <v>39</v>
      </c>
      <c r="P149" t="s">
        <v>39</v>
      </c>
      <c r="Q149">
        <v>0.13662</v>
      </c>
      <c r="R149">
        <v>0.1181</v>
      </c>
      <c r="S149" s="3">
        <f t="shared" si="1"/>
        <v>-15.68162574089753</v>
      </c>
      <c r="T149">
        <v>0.13398</v>
      </c>
      <c r="U149">
        <v>0.10995</v>
      </c>
      <c r="V149" s="3">
        <f t="shared" si="2"/>
        <v>-21.85538881309685</v>
      </c>
      <c r="W149">
        <v>0.1452</v>
      </c>
      <c r="X149">
        <v>0.11994</v>
      </c>
      <c r="Y149" s="3">
        <f t="shared" si="3"/>
        <v>-21.06053026513254</v>
      </c>
      <c r="Z149">
        <v>0.11352</v>
      </c>
      <c r="AA149">
        <v>0.10067</v>
      </c>
      <c r="AB149" s="3">
        <f t="shared" si="4"/>
        <v>-12.764477997417316</v>
      </c>
      <c r="AC149" s="87"/>
      <c r="AD149" s="87">
        <v>0.09711</v>
      </c>
      <c r="AE149" s="91"/>
      <c r="AF149">
        <f t="shared" si="6"/>
        <v>4378.38</v>
      </c>
      <c r="AG149" s="20">
        <f t="shared" si="7"/>
        <v>81.08759759999998</v>
      </c>
      <c r="AH149">
        <f t="shared" si="8"/>
        <v>105.21247139999993</v>
      </c>
      <c r="AI149">
        <f t="shared" si="9"/>
        <v>110.59787879999996</v>
      </c>
      <c r="AJ149">
        <f t="shared" si="10"/>
        <v>56.262183</v>
      </c>
      <c r="AK149">
        <f t="shared" si="11"/>
        <v>-425.1844818</v>
      </c>
    </row>
    <row r="150" spans="4:37" ht="12.75">
      <c r="D150">
        <v>2</v>
      </c>
      <c r="E150" t="s">
        <v>146</v>
      </c>
      <c r="F150" s="9">
        <v>1965</v>
      </c>
      <c r="G150" s="9">
        <v>2010</v>
      </c>
      <c r="H150" t="s">
        <v>41</v>
      </c>
      <c r="I150" s="9" t="s">
        <v>112</v>
      </c>
      <c r="J150" s="9">
        <v>6</v>
      </c>
      <c r="K150">
        <v>120</v>
      </c>
      <c r="L150">
        <v>5118.44</v>
      </c>
      <c r="M150" s="9" t="s">
        <v>38</v>
      </c>
      <c r="N150" t="s">
        <v>201</v>
      </c>
      <c r="O150" t="s">
        <v>39</v>
      </c>
      <c r="P150" t="s">
        <v>39</v>
      </c>
      <c r="Q150">
        <v>0.12804</v>
      </c>
      <c r="R150">
        <v>0.12154</v>
      </c>
      <c r="S150" s="3">
        <f t="shared" si="1"/>
        <v>-5.348033569195309</v>
      </c>
      <c r="T150">
        <v>0.1254</v>
      </c>
      <c r="U150">
        <v>0.11034</v>
      </c>
      <c r="V150" s="3">
        <f t="shared" si="2"/>
        <v>-13.648722131593274</v>
      </c>
      <c r="W150">
        <v>0.13187</v>
      </c>
      <c r="X150">
        <v>0.11829</v>
      </c>
      <c r="Y150" s="3">
        <f t="shared" si="3"/>
        <v>-11.480260377039457</v>
      </c>
      <c r="Z150">
        <v>0.10758</v>
      </c>
      <c r="AA150">
        <v>0.0976</v>
      </c>
      <c r="AB150" s="3">
        <f t="shared" si="4"/>
        <v>-10.225409836065566</v>
      </c>
      <c r="AC150">
        <v>0.13464</v>
      </c>
      <c r="AD150">
        <v>0.09939</v>
      </c>
      <c r="AE150" s="3">
        <f t="shared" si="5"/>
        <v>-35.4663447026864</v>
      </c>
      <c r="AF150">
        <f t="shared" si="6"/>
        <v>5118.44</v>
      </c>
      <c r="AG150" s="20">
        <f t="shared" si="7"/>
        <v>33.26985999999996</v>
      </c>
      <c r="AH150">
        <f t="shared" si="8"/>
        <v>77.08370640000008</v>
      </c>
      <c r="AI150">
        <f t="shared" si="9"/>
        <v>69.5084151999999</v>
      </c>
      <c r="AJ150">
        <f t="shared" si="10"/>
        <v>51.08203119999994</v>
      </c>
      <c r="AK150">
        <f t="shared" si="11"/>
        <v>180.42501000000001</v>
      </c>
    </row>
    <row r="151" spans="4:37" ht="12.75">
      <c r="D151">
        <v>2</v>
      </c>
      <c r="E151" t="s">
        <v>147</v>
      </c>
      <c r="F151" s="9">
        <v>1963</v>
      </c>
      <c r="G151" s="9">
        <v>2007</v>
      </c>
      <c r="H151" t="s">
        <v>41</v>
      </c>
      <c r="I151" s="9" t="s">
        <v>112</v>
      </c>
      <c r="J151" s="9">
        <v>4</v>
      </c>
      <c r="K151">
        <v>80</v>
      </c>
      <c r="L151">
        <v>3504</v>
      </c>
      <c r="M151" s="9" t="s">
        <v>38</v>
      </c>
      <c r="N151" t="s">
        <v>201</v>
      </c>
      <c r="O151" t="s">
        <v>39</v>
      </c>
      <c r="P151" t="s">
        <v>39</v>
      </c>
      <c r="Q151">
        <v>0.12672</v>
      </c>
      <c r="R151">
        <v>0.12028</v>
      </c>
      <c r="S151" s="3">
        <f t="shared" si="1"/>
        <v>-5.354173594945124</v>
      </c>
      <c r="T151">
        <v>0.12672</v>
      </c>
      <c r="U151">
        <v>0.11123</v>
      </c>
      <c r="V151" s="3">
        <f t="shared" si="2"/>
        <v>-13.926099073990827</v>
      </c>
      <c r="W151">
        <v>0.12672</v>
      </c>
      <c r="X151">
        <v>0.11953</v>
      </c>
      <c r="Y151" s="3">
        <f t="shared" si="3"/>
        <v>-6.015226303020157</v>
      </c>
      <c r="Z151">
        <v>0.10824</v>
      </c>
      <c r="AA151" s="87">
        <v>0.0993</v>
      </c>
      <c r="AB151" s="3">
        <f t="shared" si="4"/>
        <v>-9.003021148036254</v>
      </c>
      <c r="AC151">
        <v>0.1186</v>
      </c>
      <c r="AD151">
        <v>0.09892</v>
      </c>
      <c r="AE151" s="3">
        <f t="shared" si="5"/>
        <v>-19.894864536999606</v>
      </c>
      <c r="AF151">
        <f t="shared" si="6"/>
        <v>3504</v>
      </c>
      <c r="AG151" s="20">
        <f t="shared" si="7"/>
        <v>22.565760000000004</v>
      </c>
      <c r="AH151">
        <f t="shared" si="8"/>
        <v>54.27696000000002</v>
      </c>
      <c r="AI151">
        <f t="shared" si="9"/>
        <v>25.193760000000008</v>
      </c>
      <c r="AJ151">
        <f t="shared" si="10"/>
        <v>31.325760000000013</v>
      </c>
      <c r="AK151">
        <f t="shared" si="11"/>
        <v>68.95872000000001</v>
      </c>
    </row>
    <row r="152" spans="4:37" ht="15">
      <c r="D152">
        <v>2</v>
      </c>
      <c r="E152" t="s">
        <v>145</v>
      </c>
      <c r="F152" s="9">
        <v>1962</v>
      </c>
      <c r="G152" s="9">
        <v>2007</v>
      </c>
      <c r="H152" s="11" t="s">
        <v>42</v>
      </c>
      <c r="I152" s="9" t="s">
        <v>135</v>
      </c>
      <c r="J152" s="9">
        <v>2</v>
      </c>
      <c r="K152">
        <v>32</v>
      </c>
      <c r="L152">
        <v>1290</v>
      </c>
      <c r="M152" s="9" t="s">
        <v>38</v>
      </c>
      <c r="N152" t="s">
        <v>201</v>
      </c>
      <c r="O152" t="s">
        <v>39</v>
      </c>
      <c r="P152" t="s">
        <v>39</v>
      </c>
      <c r="Q152">
        <v>0.12078</v>
      </c>
      <c r="R152">
        <v>0.12159</v>
      </c>
      <c r="S152" s="3">
        <f t="shared" si="1"/>
        <v>0.6661732050333171</v>
      </c>
      <c r="T152">
        <v>0.1188</v>
      </c>
      <c r="U152">
        <v>0.11168</v>
      </c>
      <c r="V152" s="3">
        <f t="shared" si="2"/>
        <v>-6.375358166189102</v>
      </c>
      <c r="W152">
        <v>0.12738</v>
      </c>
      <c r="X152">
        <v>0.11994</v>
      </c>
      <c r="Y152" s="3">
        <f t="shared" si="3"/>
        <v>-6.203101550775372</v>
      </c>
      <c r="Z152">
        <v>0.10758</v>
      </c>
      <c r="AA152">
        <v>0.10067</v>
      </c>
      <c r="AB152" s="3">
        <f t="shared" si="4"/>
        <v>-6.864011125459427</v>
      </c>
      <c r="AC152">
        <v>0.1186</v>
      </c>
      <c r="AD152">
        <v>0.09845</v>
      </c>
      <c r="AE152" s="3">
        <f t="shared" si="5"/>
        <v>-20.467242254951756</v>
      </c>
      <c r="AF152">
        <f t="shared" si="6"/>
        <v>1290</v>
      </c>
      <c r="AG152" s="20">
        <f t="shared" si="7"/>
        <v>-1.0449000000000066</v>
      </c>
      <c r="AH152">
        <f t="shared" si="8"/>
        <v>9.184800000000001</v>
      </c>
      <c r="AI152">
        <f t="shared" si="9"/>
        <v>9.597599999999986</v>
      </c>
      <c r="AJ152">
        <f t="shared" si="10"/>
        <v>8.9139</v>
      </c>
      <c r="AK152">
        <f t="shared" si="11"/>
        <v>25.9935</v>
      </c>
    </row>
    <row r="153" spans="18:37" ht="12.75">
      <c r="R153" s="22">
        <f>AVERAGE(R143:R152)</f>
        <v>0.120736</v>
      </c>
      <c r="S153" s="3"/>
      <c r="U153" s="22">
        <f>AVERAGE(U143:U152)</f>
        <v>0.11105899999999999</v>
      </c>
      <c r="V153" s="3"/>
      <c r="X153" s="22">
        <f>AVERAGE(X143:X152)</f>
        <v>0.119156</v>
      </c>
      <c r="Y153" s="3"/>
      <c r="AA153" s="22">
        <f>AVERAGE(AA143:AA152)</f>
        <v>0.09886100000000002</v>
      </c>
      <c r="AB153" s="3"/>
      <c r="AD153" s="22">
        <f>AVERAGE(AD143:AD152)</f>
        <v>0.098833</v>
      </c>
      <c r="AE153" s="3"/>
      <c r="AF153">
        <f>SUM(AF143:AF152)</f>
        <v>33892.44</v>
      </c>
      <c r="AG153" s="21">
        <f>SUM(AG143:AG152)/$AF153/$R153*100</f>
        <v>-3.2357845573143043</v>
      </c>
      <c r="AH153" s="21">
        <f>SUM(AH143:AH152)/$AF153/$U153*100</f>
        <v>3.3681062194253717</v>
      </c>
      <c r="AI153" s="21">
        <f>SUM(AI143:AI152)/$AF153/$X153*100</f>
        <v>0.710647709741171</v>
      </c>
      <c r="AJ153" s="21">
        <f>SUM(AJ143:AJ152)/$AF153/$AA153*100</f>
        <v>-1.7830454925474106</v>
      </c>
      <c r="AK153" s="21">
        <f>SUM(AK143:AK152)/$AF153/$AD153*100</f>
        <v>-4.998742438647952</v>
      </c>
    </row>
    <row r="154" spans="4:33" ht="12.75">
      <c r="D154" s="2" t="s">
        <v>14</v>
      </c>
      <c r="S154" s="3"/>
      <c r="V154" s="3"/>
      <c r="Y154" s="3"/>
      <c r="AB154" s="3"/>
      <c r="AE154" s="3"/>
      <c r="AG154" s="20">
        <f t="shared" si="7"/>
        <v>0</v>
      </c>
    </row>
    <row r="155" spans="4:37" ht="15">
      <c r="D155">
        <v>3</v>
      </c>
      <c r="E155" t="s">
        <v>154</v>
      </c>
      <c r="F155" s="9">
        <v>1967</v>
      </c>
      <c r="G155" s="9">
        <v>2008</v>
      </c>
      <c r="H155" s="11" t="s">
        <v>42</v>
      </c>
      <c r="I155" s="9">
        <v>5</v>
      </c>
      <c r="J155" s="9">
        <v>6</v>
      </c>
      <c r="K155">
        <v>90</v>
      </c>
      <c r="L155">
        <v>4346.72</v>
      </c>
      <c r="M155" s="9" t="s">
        <v>38</v>
      </c>
      <c r="N155" t="s">
        <v>39</v>
      </c>
      <c r="O155" t="s">
        <v>39</v>
      </c>
      <c r="P155" t="s">
        <v>39</v>
      </c>
      <c r="Q155">
        <v>0.08646</v>
      </c>
      <c r="R155">
        <v>0.12111</v>
      </c>
      <c r="S155" s="3">
        <f t="shared" si="1"/>
        <v>28.610354223433248</v>
      </c>
      <c r="T155">
        <v>0.10494</v>
      </c>
      <c r="U155">
        <v>0.11217</v>
      </c>
      <c r="V155" s="3">
        <f t="shared" si="2"/>
        <v>6.445573682802888</v>
      </c>
      <c r="W155">
        <v>0.0957</v>
      </c>
      <c r="X155">
        <v>0.11911</v>
      </c>
      <c r="Y155" s="3">
        <f t="shared" si="3"/>
        <v>19.654101250944507</v>
      </c>
      <c r="Z155">
        <v>0.06666</v>
      </c>
      <c r="AA155">
        <v>0.10033</v>
      </c>
      <c r="AB155" s="3">
        <f t="shared" si="4"/>
        <v>33.55925446028107</v>
      </c>
      <c r="AC155">
        <v>0.09768</v>
      </c>
      <c r="AD155">
        <v>0.09939</v>
      </c>
      <c r="AE155" s="3">
        <f t="shared" si="5"/>
        <v>1.7204950196196762</v>
      </c>
      <c r="AF155">
        <f t="shared" si="6"/>
        <v>4346.72</v>
      </c>
      <c r="AG155" s="20">
        <f t="shared" si="7"/>
        <v>-150.61384800000002</v>
      </c>
      <c r="AH155">
        <f t="shared" si="8"/>
        <v>-31.426785600000002</v>
      </c>
      <c r="AI155">
        <f t="shared" si="9"/>
        <v>-101.7567152</v>
      </c>
      <c r="AJ155">
        <f t="shared" si="10"/>
        <v>-146.35406240000003</v>
      </c>
      <c r="AK155">
        <f t="shared" si="11"/>
        <v>-7.4328912000000145</v>
      </c>
    </row>
    <row r="156" spans="4:37" ht="15">
      <c r="D156">
        <v>3</v>
      </c>
      <c r="E156" t="s">
        <v>161</v>
      </c>
      <c r="F156" s="9" t="s">
        <v>88</v>
      </c>
      <c r="G156" s="9" t="s">
        <v>88</v>
      </c>
      <c r="H156" s="11" t="s">
        <v>42</v>
      </c>
      <c r="I156" s="9">
        <v>5</v>
      </c>
      <c r="J156" s="9">
        <v>6</v>
      </c>
      <c r="K156">
        <v>90</v>
      </c>
      <c r="L156">
        <v>4293.56</v>
      </c>
      <c r="M156" s="9" t="s">
        <v>38</v>
      </c>
      <c r="N156" t="s">
        <v>39</v>
      </c>
      <c r="O156" t="s">
        <v>39</v>
      </c>
      <c r="P156" t="s">
        <v>39</v>
      </c>
      <c r="Q156">
        <v>0.13662</v>
      </c>
      <c r="R156">
        <v>0.12111</v>
      </c>
      <c r="S156" s="3">
        <f t="shared" si="1"/>
        <v>-12.80653950953679</v>
      </c>
      <c r="T156">
        <v>0.079002</v>
      </c>
      <c r="U156">
        <v>0.11173</v>
      </c>
      <c r="V156" s="3">
        <f t="shared" si="2"/>
        <v>29.29204331871476</v>
      </c>
      <c r="W156">
        <v>0.13332</v>
      </c>
      <c r="X156">
        <v>0.11911</v>
      </c>
      <c r="Y156" s="3">
        <f t="shared" si="3"/>
        <v>-11.93014860213249</v>
      </c>
      <c r="Z156">
        <v>0.10032</v>
      </c>
      <c r="AA156">
        <v>0.10033</v>
      </c>
      <c r="AB156" s="3">
        <f t="shared" si="4"/>
        <v>0.00996710854181515</v>
      </c>
      <c r="AC156">
        <v>0.11484</v>
      </c>
      <c r="AD156">
        <v>0.09939</v>
      </c>
      <c r="AE156" s="3">
        <f t="shared" si="5"/>
        <v>-15.544823422879546</v>
      </c>
      <c r="AF156">
        <f t="shared" si="6"/>
        <v>4293.56</v>
      </c>
      <c r="AG156" s="20">
        <f t="shared" si="7"/>
        <v>66.59311559999999</v>
      </c>
      <c r="AH156">
        <f t="shared" si="8"/>
        <v>-140.51963167999997</v>
      </c>
      <c r="AI156">
        <f t="shared" si="9"/>
        <v>61.01148760000001</v>
      </c>
      <c r="AJ156">
        <f t="shared" si="10"/>
        <v>-0.04293559999998336</v>
      </c>
      <c r="AK156">
        <f t="shared" si="11"/>
        <v>66.33550199999996</v>
      </c>
    </row>
    <row r="157" spans="4:37" ht="15">
      <c r="D157">
        <v>3</v>
      </c>
      <c r="E157" t="s">
        <v>148</v>
      </c>
      <c r="F157" s="9">
        <v>1967</v>
      </c>
      <c r="G157" s="9">
        <v>2002</v>
      </c>
      <c r="H157" s="11" t="s">
        <v>42</v>
      </c>
      <c r="I157" s="9">
        <v>5</v>
      </c>
      <c r="J157" s="9">
        <v>6</v>
      </c>
      <c r="K157">
        <v>90</v>
      </c>
      <c r="L157">
        <v>4322.11</v>
      </c>
      <c r="M157" s="9" t="s">
        <v>38</v>
      </c>
      <c r="N157" t="s">
        <v>39</v>
      </c>
      <c r="O157" t="s">
        <v>39</v>
      </c>
      <c r="P157" t="s">
        <v>39</v>
      </c>
      <c r="Q157">
        <v>0.10626</v>
      </c>
      <c r="R157">
        <v>0.12067</v>
      </c>
      <c r="S157" s="3">
        <f t="shared" si="1"/>
        <v>11.941659070191434</v>
      </c>
      <c r="T157">
        <v>0.1089</v>
      </c>
      <c r="U157">
        <v>0.11173</v>
      </c>
      <c r="V157" s="3">
        <f t="shared" si="2"/>
        <v>2.5328917927145795</v>
      </c>
      <c r="W157">
        <v>0.0755</v>
      </c>
      <c r="X157">
        <v>0.11911</v>
      </c>
      <c r="Y157" s="3">
        <f t="shared" si="3"/>
        <v>36.61321467551003</v>
      </c>
      <c r="Z157">
        <v>0.08778</v>
      </c>
      <c r="AA157">
        <v>0.10033</v>
      </c>
      <c r="AB157" s="3">
        <f t="shared" si="4"/>
        <v>12.508721219974092</v>
      </c>
      <c r="AC157">
        <v>0.09438</v>
      </c>
      <c r="AD157">
        <v>0.09892</v>
      </c>
      <c r="AE157" s="3">
        <f t="shared" si="5"/>
        <v>4.589567327133025</v>
      </c>
      <c r="AF157">
        <f t="shared" si="6"/>
        <v>4322.11</v>
      </c>
      <c r="AG157" s="20">
        <f t="shared" si="7"/>
        <v>-62.28160510000002</v>
      </c>
      <c r="AH157">
        <f t="shared" si="8"/>
        <v>-12.231571299999995</v>
      </c>
      <c r="AI157">
        <f t="shared" si="9"/>
        <v>-188.48721709999998</v>
      </c>
      <c r="AJ157">
        <f t="shared" si="10"/>
        <v>-54.24248050000002</v>
      </c>
      <c r="AK157">
        <f t="shared" si="11"/>
        <v>-19.62237939999995</v>
      </c>
    </row>
    <row r="158" spans="4:37" ht="15">
      <c r="D158">
        <v>3</v>
      </c>
      <c r="E158" t="s">
        <v>149</v>
      </c>
      <c r="F158" s="9">
        <v>1967</v>
      </c>
      <c r="G158" s="9">
        <v>2002</v>
      </c>
      <c r="H158" s="11" t="s">
        <v>42</v>
      </c>
      <c r="I158" s="9">
        <v>5</v>
      </c>
      <c r="J158" s="9">
        <v>6</v>
      </c>
      <c r="K158">
        <v>90</v>
      </c>
      <c r="L158">
        <v>4350.11</v>
      </c>
      <c r="M158" s="9" t="s">
        <v>38</v>
      </c>
      <c r="N158" t="s">
        <v>39</v>
      </c>
      <c r="O158" t="s">
        <v>39</v>
      </c>
      <c r="P158" t="s">
        <v>39</v>
      </c>
      <c r="Q158">
        <v>0.1188</v>
      </c>
      <c r="R158">
        <v>0.12067</v>
      </c>
      <c r="S158" s="3">
        <f t="shared" si="1"/>
        <v>1.5496809480401055</v>
      </c>
      <c r="T158">
        <v>0.10956</v>
      </c>
      <c r="U158">
        <v>0.11173</v>
      </c>
      <c r="V158" s="3">
        <f t="shared" si="2"/>
        <v>1.9421820460037509</v>
      </c>
      <c r="W158">
        <v>0.11352</v>
      </c>
      <c r="X158">
        <v>0.11911</v>
      </c>
      <c r="Y158" s="3">
        <f t="shared" si="3"/>
        <v>4.693140794223822</v>
      </c>
      <c r="Z158">
        <v>0.09458</v>
      </c>
      <c r="AA158">
        <v>0.10033</v>
      </c>
      <c r="AB158" s="3">
        <f t="shared" si="4"/>
        <v>5.731087411541907</v>
      </c>
      <c r="AC158">
        <v>0.09174</v>
      </c>
      <c r="AD158">
        <v>0.09892</v>
      </c>
      <c r="AE158" s="3">
        <f t="shared" si="5"/>
        <v>7.258390618681759</v>
      </c>
      <c r="AF158">
        <f t="shared" si="6"/>
        <v>4350.11</v>
      </c>
      <c r="AG158" s="20">
        <f t="shared" si="7"/>
        <v>-8.134705699999985</v>
      </c>
      <c r="AH158">
        <f t="shared" si="8"/>
        <v>-9.439738699999962</v>
      </c>
      <c r="AI158">
        <f t="shared" si="9"/>
        <v>-24.31711489999999</v>
      </c>
      <c r="AJ158">
        <f t="shared" si="10"/>
        <v>-25.01313250000002</v>
      </c>
      <c r="AK158">
        <f t="shared" si="11"/>
        <v>-31.23378979999996</v>
      </c>
    </row>
    <row r="159" spans="4:37" ht="15">
      <c r="D159">
        <v>3</v>
      </c>
      <c r="E159" t="s">
        <v>150</v>
      </c>
      <c r="F159" s="9">
        <v>1967</v>
      </c>
      <c r="G159" s="9">
        <v>2003</v>
      </c>
      <c r="H159" s="11" t="s">
        <v>42</v>
      </c>
      <c r="I159" s="9">
        <v>5</v>
      </c>
      <c r="J159" s="9">
        <v>6</v>
      </c>
      <c r="K159">
        <v>90</v>
      </c>
      <c r="L159">
        <v>4340.96</v>
      </c>
      <c r="M159" s="9" t="s">
        <v>38</v>
      </c>
      <c r="N159" t="s">
        <v>39</v>
      </c>
      <c r="O159" t="s">
        <v>39</v>
      </c>
      <c r="P159" t="s">
        <v>39</v>
      </c>
      <c r="Q159">
        <v>0.12672</v>
      </c>
      <c r="R159">
        <v>0.12067</v>
      </c>
      <c r="S159" s="3">
        <f t="shared" si="1"/>
        <v>-5.0136736554238865</v>
      </c>
      <c r="T159">
        <v>0.13728</v>
      </c>
      <c r="U159">
        <v>0.11173</v>
      </c>
      <c r="V159" s="3">
        <f t="shared" si="2"/>
        <v>-22.867627315850726</v>
      </c>
      <c r="W159">
        <v>0.12408</v>
      </c>
      <c r="X159">
        <v>0.11911</v>
      </c>
      <c r="Y159" s="3">
        <f t="shared" si="3"/>
        <v>-4.172613550499534</v>
      </c>
      <c r="Z159">
        <v>0.09438</v>
      </c>
      <c r="AA159">
        <v>0.10033</v>
      </c>
      <c r="AB159" s="3">
        <f t="shared" si="4"/>
        <v>5.930429582378153</v>
      </c>
      <c r="AC159">
        <v>0.0858</v>
      </c>
      <c r="AD159">
        <v>0.09892</v>
      </c>
      <c r="AE159" s="3">
        <f t="shared" si="5"/>
        <v>13.263243024666394</v>
      </c>
      <c r="AF159">
        <f t="shared" si="6"/>
        <v>4340.96</v>
      </c>
      <c r="AG159" s="20">
        <f t="shared" si="7"/>
        <v>26.262808</v>
      </c>
      <c r="AH159">
        <f t="shared" si="8"/>
        <v>110.91152800000008</v>
      </c>
      <c r="AI159">
        <f t="shared" si="9"/>
        <v>21.57457120000001</v>
      </c>
      <c r="AJ159">
        <f t="shared" si="10"/>
        <v>-25.828711999999985</v>
      </c>
      <c r="AK159">
        <f t="shared" si="11"/>
        <v>-56.95339519999997</v>
      </c>
    </row>
    <row r="160" spans="4:37" ht="15">
      <c r="D160">
        <v>3</v>
      </c>
      <c r="E160" t="s">
        <v>151</v>
      </c>
      <c r="F160" s="9">
        <v>1967</v>
      </c>
      <c r="G160" s="9">
        <v>2003</v>
      </c>
      <c r="H160" s="11" t="s">
        <v>42</v>
      </c>
      <c r="I160" s="9">
        <v>5</v>
      </c>
      <c r="J160" s="9">
        <v>6</v>
      </c>
      <c r="K160">
        <v>90</v>
      </c>
      <c r="L160">
        <v>4310.11</v>
      </c>
      <c r="M160" s="9" t="s">
        <v>38</v>
      </c>
      <c r="N160" t="s">
        <v>39</v>
      </c>
      <c r="O160" t="s">
        <v>39</v>
      </c>
      <c r="P160" t="s">
        <v>39</v>
      </c>
      <c r="Q160">
        <v>0.1221</v>
      </c>
      <c r="R160">
        <v>0.12067</v>
      </c>
      <c r="S160" s="3">
        <f t="shared" si="1"/>
        <v>-1.1850501367365496</v>
      </c>
      <c r="T160">
        <v>0.12606</v>
      </c>
      <c r="U160">
        <v>0.11173</v>
      </c>
      <c r="V160" s="3">
        <f t="shared" si="2"/>
        <v>-12.82556162176678</v>
      </c>
      <c r="W160">
        <v>0.12342</v>
      </c>
      <c r="X160">
        <v>0.11911</v>
      </c>
      <c r="Y160" s="3">
        <f t="shared" si="3"/>
        <v>-3.618503903954334</v>
      </c>
      <c r="Z160">
        <v>0.0825</v>
      </c>
      <c r="AA160">
        <v>0.10033</v>
      </c>
      <c r="AB160" s="3">
        <f t="shared" si="4"/>
        <v>17.77135453005083</v>
      </c>
      <c r="AC160">
        <v>0.10626</v>
      </c>
      <c r="AD160">
        <v>0.09892</v>
      </c>
      <c r="AE160" s="3">
        <f t="shared" si="5"/>
        <v>-7.420137484836232</v>
      </c>
      <c r="AF160">
        <f t="shared" si="6"/>
        <v>4310.11</v>
      </c>
      <c r="AG160" s="20">
        <f t="shared" si="7"/>
        <v>6.163457300000003</v>
      </c>
      <c r="AH160">
        <f t="shared" si="8"/>
        <v>61.763876300000035</v>
      </c>
      <c r="AI160">
        <f t="shared" si="9"/>
        <v>18.576574100000034</v>
      </c>
      <c r="AJ160">
        <f t="shared" si="10"/>
        <v>-76.8492613</v>
      </c>
      <c r="AK160">
        <f t="shared" si="11"/>
        <v>31.636207399999993</v>
      </c>
    </row>
    <row r="161" spans="4:37" ht="15">
      <c r="D161">
        <v>3</v>
      </c>
      <c r="E161" t="s">
        <v>203</v>
      </c>
      <c r="F161" s="9">
        <v>1967</v>
      </c>
      <c r="G161" s="9">
        <v>2014</v>
      </c>
      <c r="H161" s="11" t="s">
        <v>42</v>
      </c>
      <c r="I161" s="9">
        <v>5</v>
      </c>
      <c r="J161" s="9">
        <v>6</v>
      </c>
      <c r="K161">
        <v>90</v>
      </c>
      <c r="L161">
        <v>4327.77</v>
      </c>
      <c r="M161" s="9" t="s">
        <v>38</v>
      </c>
      <c r="N161" t="s">
        <v>39</v>
      </c>
      <c r="O161" t="s">
        <v>39</v>
      </c>
      <c r="P161" t="s">
        <v>39</v>
      </c>
      <c r="R161" s="92"/>
      <c r="S161" s="3"/>
      <c r="T161">
        <v>0.12474</v>
      </c>
      <c r="U161">
        <v>0.11173</v>
      </c>
      <c r="V161" s="3">
        <f t="shared" si="2"/>
        <v>-11.644142128345123</v>
      </c>
      <c r="W161">
        <v>0.1419</v>
      </c>
      <c r="X161">
        <v>0.11911</v>
      </c>
      <c r="Y161" s="3">
        <f t="shared" si="3"/>
        <v>-19.13357400722022</v>
      </c>
      <c r="Z161">
        <v>0.10428</v>
      </c>
      <c r="AA161">
        <v>0.10033</v>
      </c>
      <c r="AB161" s="3">
        <f t="shared" si="4"/>
        <v>-3.937007874015734</v>
      </c>
      <c r="AC161">
        <v>0.10032</v>
      </c>
      <c r="AD161">
        <v>0.09939</v>
      </c>
      <c r="AE161" s="3">
        <f t="shared" si="5"/>
        <v>-0.9357078176878986</v>
      </c>
      <c r="AF161">
        <f t="shared" si="6"/>
        <v>4327.77</v>
      </c>
      <c r="AG161" s="20">
        <f t="shared" si="7"/>
        <v>0</v>
      </c>
      <c r="AH161">
        <f t="shared" si="8"/>
        <v>56.30428770000004</v>
      </c>
      <c r="AI161">
        <f t="shared" si="9"/>
        <v>98.62987830000003</v>
      </c>
      <c r="AJ161">
        <f t="shared" si="10"/>
        <v>17.094691499999982</v>
      </c>
      <c r="AK161">
        <f t="shared" si="11"/>
        <v>4.024826100000001</v>
      </c>
    </row>
    <row r="162" spans="4:37" ht="15">
      <c r="D162">
        <v>3</v>
      </c>
      <c r="E162" t="s">
        <v>152</v>
      </c>
      <c r="F162" s="9">
        <v>1968</v>
      </c>
      <c r="G162" s="9">
        <v>2008</v>
      </c>
      <c r="H162" s="11" t="s">
        <v>42</v>
      </c>
      <c r="I162" s="9">
        <v>5</v>
      </c>
      <c r="J162" s="9">
        <v>6</v>
      </c>
      <c r="K162">
        <v>90</v>
      </c>
      <c r="L162">
        <v>4314.92</v>
      </c>
      <c r="M162" s="9" t="s">
        <v>38</v>
      </c>
      <c r="N162" t="s">
        <v>39</v>
      </c>
      <c r="O162" t="s">
        <v>39</v>
      </c>
      <c r="P162" t="s">
        <v>39</v>
      </c>
      <c r="Q162">
        <v>0.10296</v>
      </c>
      <c r="R162">
        <v>0.12154</v>
      </c>
      <c r="S162" s="3">
        <f t="shared" si="1"/>
        <v>15.287148263946023</v>
      </c>
      <c r="T162">
        <v>0.1089</v>
      </c>
      <c r="U162">
        <v>0.11173</v>
      </c>
      <c r="V162" s="3">
        <f t="shared" si="2"/>
        <v>2.5328917927145795</v>
      </c>
      <c r="W162">
        <v>0.11418</v>
      </c>
      <c r="X162">
        <v>0.11911</v>
      </c>
      <c r="Y162" s="3">
        <f t="shared" si="3"/>
        <v>4.139031147678608</v>
      </c>
      <c r="Z162">
        <v>0.0825</v>
      </c>
      <c r="AA162">
        <v>0.10033</v>
      </c>
      <c r="AB162" s="3">
        <f t="shared" si="4"/>
        <v>17.77135453005083</v>
      </c>
      <c r="AC162">
        <v>0.10032</v>
      </c>
      <c r="AD162">
        <v>0.09939</v>
      </c>
      <c r="AE162" s="3">
        <f t="shared" si="5"/>
        <v>-0.9357078176878986</v>
      </c>
      <c r="AF162">
        <f t="shared" si="6"/>
        <v>4314.92</v>
      </c>
      <c r="AG162" s="20">
        <f t="shared" si="7"/>
        <v>-80.1712136</v>
      </c>
      <c r="AH162">
        <f t="shared" si="8"/>
        <v>-12.211223599999997</v>
      </c>
      <c r="AI162">
        <f t="shared" si="9"/>
        <v>-21.272555599999958</v>
      </c>
      <c r="AJ162">
        <f t="shared" si="10"/>
        <v>-76.9350236</v>
      </c>
      <c r="AK162">
        <f t="shared" si="11"/>
        <v>4.012875600000001</v>
      </c>
    </row>
    <row r="163" spans="4:37" ht="15">
      <c r="D163">
        <v>3</v>
      </c>
      <c r="E163" t="s">
        <v>153</v>
      </c>
      <c r="F163" s="9">
        <v>1967</v>
      </c>
      <c r="H163" s="11" t="s">
        <v>42</v>
      </c>
      <c r="I163" s="9">
        <v>5</v>
      </c>
      <c r="J163" s="9">
        <v>6</v>
      </c>
      <c r="K163">
        <v>90</v>
      </c>
      <c r="L163">
        <v>4324.16</v>
      </c>
      <c r="M163" s="9" t="s">
        <v>38</v>
      </c>
      <c r="N163" t="s">
        <v>39</v>
      </c>
      <c r="O163" t="s">
        <v>39</v>
      </c>
      <c r="P163" t="s">
        <v>39</v>
      </c>
      <c r="Q163">
        <v>0.11946</v>
      </c>
      <c r="R163">
        <v>0.12154</v>
      </c>
      <c r="S163" s="3">
        <f t="shared" si="1"/>
        <v>1.7113707421425062</v>
      </c>
      <c r="T163">
        <v>0.12408</v>
      </c>
      <c r="U163">
        <v>0.11128</v>
      </c>
      <c r="V163" s="3">
        <f t="shared" si="2"/>
        <v>-11.502516175413362</v>
      </c>
      <c r="W163">
        <v>0.11418</v>
      </c>
      <c r="X163">
        <v>0.11911</v>
      </c>
      <c r="Y163" s="3">
        <f t="shared" si="3"/>
        <v>4.139031147678608</v>
      </c>
      <c r="Z163">
        <v>0.09438</v>
      </c>
      <c r="AA163">
        <v>0.10033</v>
      </c>
      <c r="AB163" s="3">
        <f t="shared" si="4"/>
        <v>5.930429582378153</v>
      </c>
      <c r="AC163">
        <v>0.1023</v>
      </c>
      <c r="AD163">
        <v>0.09939</v>
      </c>
      <c r="AE163" s="3">
        <f t="shared" si="5"/>
        <v>-2.9278599456685725</v>
      </c>
      <c r="AF163">
        <f t="shared" si="6"/>
        <v>4324.16</v>
      </c>
      <c r="AG163" s="20">
        <f t="shared" si="7"/>
        <v>-8.994252799999993</v>
      </c>
      <c r="AH163">
        <f t="shared" si="8"/>
        <v>55.34924799999996</v>
      </c>
      <c r="AI163">
        <f t="shared" si="9"/>
        <v>-21.318108799999955</v>
      </c>
      <c r="AJ163">
        <f t="shared" si="10"/>
        <v>-25.728751999999986</v>
      </c>
      <c r="AK163">
        <f t="shared" si="11"/>
        <v>12.583305599999981</v>
      </c>
    </row>
    <row r="164" spans="4:37" ht="15">
      <c r="D164">
        <v>3</v>
      </c>
      <c r="E164" s="4" t="s">
        <v>155</v>
      </c>
      <c r="F164" s="17">
        <v>1965</v>
      </c>
      <c r="G164" s="17">
        <v>2011</v>
      </c>
      <c r="H164" s="11" t="s">
        <v>42</v>
      </c>
      <c r="I164" s="17" t="s">
        <v>112</v>
      </c>
      <c r="J164" s="17">
        <v>3</v>
      </c>
      <c r="K164" s="4">
        <v>60</v>
      </c>
      <c r="L164" s="4">
        <v>2565</v>
      </c>
      <c r="M164" s="9" t="s">
        <v>38</v>
      </c>
      <c r="N164" t="s">
        <v>39</v>
      </c>
      <c r="O164" t="s">
        <v>39</v>
      </c>
      <c r="P164" t="s">
        <v>39</v>
      </c>
      <c r="Q164">
        <v>0.12078</v>
      </c>
      <c r="R164">
        <v>0.12028</v>
      </c>
      <c r="S164" s="3">
        <f t="shared" si="1"/>
        <v>-0.41569670768207345</v>
      </c>
      <c r="T164">
        <v>0.1188</v>
      </c>
      <c r="U164">
        <v>0.11123</v>
      </c>
      <c r="V164" s="3">
        <f t="shared" si="2"/>
        <v>-6.805717881866414</v>
      </c>
      <c r="W164">
        <v>0.13068</v>
      </c>
      <c r="X164">
        <v>0.11994</v>
      </c>
      <c r="Y164" s="3">
        <f t="shared" si="3"/>
        <v>-8.954477238619305</v>
      </c>
      <c r="Z164">
        <v>0.1023</v>
      </c>
      <c r="AA164">
        <v>0.09964</v>
      </c>
      <c r="AB164" s="3">
        <f t="shared" si="4"/>
        <v>-2.6696105981533407</v>
      </c>
      <c r="AC164">
        <v>0.10956</v>
      </c>
      <c r="AD164">
        <v>0.09892</v>
      </c>
      <c r="AE164" s="3">
        <f t="shared" si="5"/>
        <v>-10.756166599272149</v>
      </c>
      <c r="AF164">
        <f t="shared" si="6"/>
        <v>2565</v>
      </c>
      <c r="AG164" s="20">
        <f t="shared" si="7"/>
        <v>1.282500000000001</v>
      </c>
      <c r="AH164">
        <f t="shared" si="8"/>
        <v>19.417050000000017</v>
      </c>
      <c r="AI164">
        <f t="shared" si="9"/>
        <v>27.548099999999963</v>
      </c>
      <c r="AJ164">
        <f t="shared" si="10"/>
        <v>6.822899999999989</v>
      </c>
      <c r="AK164">
        <f t="shared" si="11"/>
        <v>27.291600000000027</v>
      </c>
    </row>
    <row r="165" spans="4:37" ht="12.75">
      <c r="D165">
        <v>3</v>
      </c>
      <c r="E165" t="s">
        <v>140</v>
      </c>
      <c r="F165" s="9">
        <v>1972</v>
      </c>
      <c r="G165" s="9">
        <v>2005</v>
      </c>
      <c r="H165" t="s">
        <v>204</v>
      </c>
      <c r="I165" s="9">
        <v>5</v>
      </c>
      <c r="J165" s="9">
        <v>4</v>
      </c>
      <c r="K165">
        <v>60</v>
      </c>
      <c r="L165">
        <v>3187.79</v>
      </c>
      <c r="M165" s="9" t="s">
        <v>38</v>
      </c>
      <c r="N165" t="s">
        <v>39</v>
      </c>
      <c r="O165" t="s">
        <v>39</v>
      </c>
      <c r="P165" t="s">
        <v>39</v>
      </c>
      <c r="Q165">
        <v>0.12342</v>
      </c>
      <c r="R165">
        <v>0.12159</v>
      </c>
      <c r="S165" s="3">
        <f t="shared" si="1"/>
        <v>-1.5050579817419134</v>
      </c>
      <c r="T165">
        <v>0.1155</v>
      </c>
      <c r="U165">
        <v>0.11217</v>
      </c>
      <c r="V165" s="3">
        <f t="shared" si="2"/>
        <v>-2.9687082107515437</v>
      </c>
      <c r="W165">
        <v>0.12276</v>
      </c>
      <c r="X165">
        <v>0.11705</v>
      </c>
      <c r="Y165" s="3">
        <f t="shared" si="3"/>
        <v>-4.878257155061931</v>
      </c>
      <c r="Z165">
        <v>0.09768</v>
      </c>
      <c r="AA165">
        <v>0.09897</v>
      </c>
      <c r="AB165" s="3">
        <f t="shared" si="4"/>
        <v>1.303425280387998</v>
      </c>
      <c r="AC165">
        <v>0.11154</v>
      </c>
      <c r="AD165">
        <v>0.09711</v>
      </c>
      <c r="AE165" s="3">
        <f t="shared" si="5"/>
        <v>-14.859437751004023</v>
      </c>
      <c r="AF165">
        <f t="shared" si="6"/>
        <v>3187.79</v>
      </c>
      <c r="AG165" s="20">
        <f t="shared" si="7"/>
        <v>5.833655699999994</v>
      </c>
      <c r="AH165">
        <f t="shared" si="8"/>
        <v>10.615340699999999</v>
      </c>
      <c r="AI165">
        <f t="shared" si="9"/>
        <v>18.202280899999977</v>
      </c>
      <c r="AJ165">
        <f t="shared" si="10"/>
        <v>-4.112249099999998</v>
      </c>
      <c r="AK165">
        <f t="shared" si="11"/>
        <v>45.99980969999999</v>
      </c>
    </row>
    <row r="166" spans="4:37" ht="12.75">
      <c r="D166">
        <v>3</v>
      </c>
      <c r="E166" t="s">
        <v>141</v>
      </c>
      <c r="F166" s="9">
        <v>1973</v>
      </c>
      <c r="G166" s="9">
        <v>2005</v>
      </c>
      <c r="H166" t="s">
        <v>205</v>
      </c>
      <c r="I166" s="9">
        <v>5</v>
      </c>
      <c r="J166" s="9">
        <v>4</v>
      </c>
      <c r="K166">
        <v>60</v>
      </c>
      <c r="L166">
        <v>3212.87</v>
      </c>
      <c r="M166" s="9" t="s">
        <v>38</v>
      </c>
      <c r="N166" t="s">
        <v>39</v>
      </c>
      <c r="O166" t="s">
        <v>39</v>
      </c>
      <c r="P166" t="s">
        <v>39</v>
      </c>
      <c r="Q166">
        <v>0.10494</v>
      </c>
      <c r="R166">
        <v>0.12159</v>
      </c>
      <c r="S166" s="3">
        <f t="shared" si="1"/>
        <v>13.693560325684672</v>
      </c>
      <c r="T166">
        <v>0.1155</v>
      </c>
      <c r="U166">
        <v>0.11217</v>
      </c>
      <c r="V166" s="3">
        <f t="shared" si="2"/>
        <v>-2.9687082107515437</v>
      </c>
      <c r="W166">
        <v>0.12078</v>
      </c>
      <c r="X166">
        <v>0.11705</v>
      </c>
      <c r="Y166" s="3">
        <f t="shared" si="3"/>
        <v>-3.1866723622383546</v>
      </c>
      <c r="Z166">
        <v>0.09636</v>
      </c>
      <c r="AA166">
        <v>0.09897</v>
      </c>
      <c r="AB166" s="3">
        <f t="shared" si="4"/>
        <v>2.63716277659897</v>
      </c>
      <c r="AC166">
        <v>0.1056</v>
      </c>
      <c r="AD166">
        <v>0.09711</v>
      </c>
      <c r="AE166" s="3">
        <f t="shared" si="5"/>
        <v>-8.742662959530435</v>
      </c>
      <c r="AF166">
        <f t="shared" si="6"/>
        <v>3212.87</v>
      </c>
      <c r="AG166" s="20">
        <f t="shared" si="7"/>
        <v>-53.49428549999999</v>
      </c>
      <c r="AH166">
        <f t="shared" si="8"/>
        <v>10.698857099999998</v>
      </c>
      <c r="AI166">
        <f t="shared" si="9"/>
        <v>11.98400509999999</v>
      </c>
      <c r="AJ166">
        <f t="shared" si="10"/>
        <v>-8.385590700000003</v>
      </c>
      <c r="AK166">
        <f t="shared" si="11"/>
        <v>27.27726629999999</v>
      </c>
    </row>
    <row r="167" spans="4:37" ht="12.75">
      <c r="D167">
        <v>3</v>
      </c>
      <c r="E167" t="s">
        <v>142</v>
      </c>
      <c r="F167" s="9">
        <v>1973</v>
      </c>
      <c r="G167" s="9">
        <v>2005</v>
      </c>
      <c r="H167" t="s">
        <v>41</v>
      </c>
      <c r="I167" s="9">
        <v>5</v>
      </c>
      <c r="J167" s="9">
        <v>6</v>
      </c>
      <c r="K167">
        <v>87</v>
      </c>
      <c r="L167">
        <v>4554.39</v>
      </c>
      <c r="M167" s="9" t="s">
        <v>38</v>
      </c>
      <c r="N167" t="s">
        <v>39</v>
      </c>
      <c r="O167" t="s">
        <v>39</v>
      </c>
      <c r="P167" t="s">
        <v>39</v>
      </c>
      <c r="Q167">
        <v>0.12408</v>
      </c>
      <c r="R167">
        <v>0.11985</v>
      </c>
      <c r="S167" s="3">
        <f t="shared" si="1"/>
        <v>-3.52941176470587</v>
      </c>
      <c r="T167">
        <v>0.12078</v>
      </c>
      <c r="U167">
        <v>0.11217</v>
      </c>
      <c r="V167" s="3">
        <f t="shared" si="2"/>
        <v>-7.675849157528745</v>
      </c>
      <c r="W167">
        <v>0.12012</v>
      </c>
      <c r="X167">
        <v>0.11705</v>
      </c>
      <c r="Y167" s="3">
        <f t="shared" si="3"/>
        <v>-2.6228107646305148</v>
      </c>
      <c r="Z167">
        <v>0.10824</v>
      </c>
      <c r="AA167">
        <v>0.09897</v>
      </c>
      <c r="AB167" s="3">
        <f t="shared" si="4"/>
        <v>-9.366474689299793</v>
      </c>
      <c r="AC167">
        <v>0.12474</v>
      </c>
      <c r="AD167">
        <v>0.09711</v>
      </c>
      <c r="AE167" s="3">
        <f t="shared" si="5"/>
        <v>-28.45227062094534</v>
      </c>
      <c r="AF167">
        <f t="shared" si="6"/>
        <v>4554.39</v>
      </c>
      <c r="AG167" s="20">
        <f t="shared" si="7"/>
        <v>19.26506969999999</v>
      </c>
      <c r="AH167">
        <f t="shared" si="8"/>
        <v>39.21329789999997</v>
      </c>
      <c r="AI167">
        <f t="shared" si="9"/>
        <v>13.981977300000016</v>
      </c>
      <c r="AJ167">
        <f t="shared" si="10"/>
        <v>42.2191953</v>
      </c>
      <c r="AK167">
        <f t="shared" si="11"/>
        <v>125.83779570000002</v>
      </c>
    </row>
    <row r="168" spans="4:37" ht="12.75">
      <c r="D168">
        <v>3</v>
      </c>
      <c r="E168" t="s">
        <v>143</v>
      </c>
      <c r="F168" s="9">
        <v>1971</v>
      </c>
      <c r="G168" s="9">
        <v>2007</v>
      </c>
      <c r="H168" t="s">
        <v>41</v>
      </c>
      <c r="I168" s="9">
        <v>5</v>
      </c>
      <c r="J168" s="9">
        <v>8</v>
      </c>
      <c r="K168">
        <v>119</v>
      </c>
      <c r="L168">
        <v>6065.83</v>
      </c>
      <c r="M168" s="9" t="s">
        <v>38</v>
      </c>
      <c r="N168" t="s">
        <v>39</v>
      </c>
      <c r="O168" t="s">
        <v>39</v>
      </c>
      <c r="P168" t="s">
        <v>39</v>
      </c>
      <c r="Q168">
        <v>0.1254</v>
      </c>
      <c r="R168">
        <v>0.12115</v>
      </c>
      <c r="S168" s="3">
        <f t="shared" si="1"/>
        <v>-3.5080478745357198</v>
      </c>
      <c r="T168">
        <v>0.1266</v>
      </c>
      <c r="U168">
        <v>0.11084</v>
      </c>
      <c r="V168" s="3">
        <f t="shared" si="2"/>
        <v>-14.218693612414285</v>
      </c>
      <c r="W168">
        <v>0.09372</v>
      </c>
      <c r="X168">
        <v>0.11829</v>
      </c>
      <c r="Y168" s="3">
        <f t="shared" si="3"/>
        <v>20.770986558458034</v>
      </c>
      <c r="Z168">
        <v>0.06468</v>
      </c>
      <c r="AA168">
        <v>0.09964</v>
      </c>
      <c r="AB168" s="3">
        <f t="shared" si="4"/>
        <v>35.086310718586915</v>
      </c>
      <c r="AC168">
        <v>0.09504</v>
      </c>
      <c r="AD168">
        <v>0.09758</v>
      </c>
      <c r="AE168" s="3">
        <f t="shared" si="5"/>
        <v>2.6029924164787843</v>
      </c>
      <c r="AF168">
        <f t="shared" si="6"/>
        <v>6065.83</v>
      </c>
      <c r="AG168" s="20">
        <f t="shared" si="7"/>
        <v>25.779777500000108</v>
      </c>
      <c r="AH168">
        <f t="shared" si="8"/>
        <v>95.59748079999997</v>
      </c>
      <c r="AI168">
        <f t="shared" si="9"/>
        <v>-149.03744310000005</v>
      </c>
      <c r="AJ168">
        <f t="shared" si="10"/>
        <v>-212.06141680000002</v>
      </c>
      <c r="AK168">
        <f t="shared" si="11"/>
        <v>-15.407208200000003</v>
      </c>
    </row>
    <row r="169" spans="4:37" ht="12.75">
      <c r="D169">
        <v>3</v>
      </c>
      <c r="E169" t="s">
        <v>144</v>
      </c>
      <c r="F169" s="9">
        <v>1971</v>
      </c>
      <c r="G169" s="9">
        <v>2005</v>
      </c>
      <c r="H169" t="s">
        <v>41</v>
      </c>
      <c r="I169" s="9">
        <v>5</v>
      </c>
      <c r="J169" s="9">
        <v>4</v>
      </c>
      <c r="K169">
        <v>60</v>
      </c>
      <c r="L169">
        <v>3194.6</v>
      </c>
      <c r="M169" s="9" t="s">
        <v>38</v>
      </c>
      <c r="N169" t="s">
        <v>39</v>
      </c>
      <c r="O169" t="s">
        <v>39</v>
      </c>
      <c r="P169" t="s">
        <v>39</v>
      </c>
      <c r="Q169">
        <v>0.12738</v>
      </c>
      <c r="R169">
        <v>0.12028</v>
      </c>
      <c r="S169" s="3">
        <f t="shared" si="1"/>
        <v>-5.902893249085466</v>
      </c>
      <c r="T169">
        <v>0.11946</v>
      </c>
      <c r="U169">
        <v>0.11039</v>
      </c>
      <c r="V169" s="3">
        <f t="shared" si="2"/>
        <v>-8.216323942386069</v>
      </c>
      <c r="W169">
        <v>0.12276</v>
      </c>
      <c r="X169">
        <v>0.11829</v>
      </c>
      <c r="Y169" s="3">
        <f t="shared" si="3"/>
        <v>-3.778848592442287</v>
      </c>
      <c r="Z169">
        <v>0.11616</v>
      </c>
      <c r="AA169">
        <v>0.09964</v>
      </c>
      <c r="AB169" s="3">
        <f t="shared" si="4"/>
        <v>-16.579686872741874</v>
      </c>
      <c r="AC169">
        <v>0.11484</v>
      </c>
      <c r="AD169">
        <v>0.09711</v>
      </c>
      <c r="AE169" s="3">
        <f t="shared" si="5"/>
        <v>-18.257645968489328</v>
      </c>
      <c r="AF169">
        <f t="shared" si="6"/>
        <v>3194.6</v>
      </c>
      <c r="AG169" s="20">
        <f t="shared" si="7"/>
        <v>22.681659999999983</v>
      </c>
      <c r="AH169">
        <f t="shared" si="8"/>
        <v>28.97502199999998</v>
      </c>
      <c r="AI169">
        <f t="shared" si="9"/>
        <v>14.27986199999996</v>
      </c>
      <c r="AJ169">
        <f t="shared" si="10"/>
        <v>52.77479199999998</v>
      </c>
      <c r="AK169">
        <f t="shared" si="11"/>
        <v>56.64025799999998</v>
      </c>
    </row>
    <row r="170" spans="4:37" ht="12.75">
      <c r="D170">
        <v>3</v>
      </c>
      <c r="E170" t="s">
        <v>159</v>
      </c>
      <c r="F170" s="9">
        <v>1967</v>
      </c>
      <c r="G170" s="9">
        <v>2002</v>
      </c>
      <c r="H170" t="s">
        <v>41</v>
      </c>
      <c r="I170" s="9">
        <v>5</v>
      </c>
      <c r="J170" s="9">
        <v>6</v>
      </c>
      <c r="K170">
        <v>100</v>
      </c>
      <c r="L170">
        <v>4717.2</v>
      </c>
      <c r="M170" s="9" t="s">
        <v>38</v>
      </c>
      <c r="N170" t="s">
        <v>39</v>
      </c>
      <c r="O170" t="s">
        <v>39</v>
      </c>
      <c r="P170" t="s">
        <v>39</v>
      </c>
      <c r="Q170">
        <v>0.10956</v>
      </c>
      <c r="R170">
        <v>0.12024</v>
      </c>
      <c r="S170" s="3">
        <f t="shared" si="1"/>
        <v>8.882235528942104</v>
      </c>
      <c r="T170">
        <v>0.10362</v>
      </c>
      <c r="U170">
        <v>0.11217</v>
      </c>
      <c r="V170" s="3">
        <f t="shared" si="2"/>
        <v>7.622358919497202</v>
      </c>
      <c r="W170">
        <v>0.12672</v>
      </c>
      <c r="X170">
        <v>0.11781</v>
      </c>
      <c r="Y170" s="3">
        <f t="shared" si="3"/>
        <v>-7.563025210084035</v>
      </c>
      <c r="Z170">
        <v>0.0792</v>
      </c>
      <c r="AA170">
        <v>0.0993</v>
      </c>
      <c r="AB170" s="3">
        <f t="shared" si="4"/>
        <v>20.241691842900295</v>
      </c>
      <c r="AC170">
        <v>0.07722</v>
      </c>
      <c r="AD170">
        <v>0.0975</v>
      </c>
      <c r="AE170" s="3">
        <f t="shared" si="5"/>
        <v>20.80000000000001</v>
      </c>
      <c r="AF170">
        <f t="shared" si="6"/>
        <v>4717.2</v>
      </c>
      <c r="AG170" s="20">
        <f t="shared" si="7"/>
        <v>-50.379695999999974</v>
      </c>
      <c r="AH170">
        <f t="shared" si="8"/>
        <v>-40.332060000000006</v>
      </c>
      <c r="AI170">
        <f t="shared" si="9"/>
        <v>42.030252000000004</v>
      </c>
      <c r="AJ170">
        <f t="shared" si="10"/>
        <v>-94.81571999999996</v>
      </c>
      <c r="AK170">
        <f t="shared" si="11"/>
        <v>-95.66481600000003</v>
      </c>
    </row>
    <row r="171" spans="4:37" ht="12.75">
      <c r="D171">
        <v>3</v>
      </c>
      <c r="E171" t="s">
        <v>160</v>
      </c>
      <c r="F171" s="9">
        <v>1968</v>
      </c>
      <c r="G171" s="9">
        <v>2007</v>
      </c>
      <c r="H171" t="s">
        <v>41</v>
      </c>
      <c r="I171" s="9">
        <v>5</v>
      </c>
      <c r="J171" s="9">
        <v>8</v>
      </c>
      <c r="K171">
        <v>115</v>
      </c>
      <c r="L171">
        <v>5532.5</v>
      </c>
      <c r="M171" s="9" t="s">
        <v>38</v>
      </c>
      <c r="N171" t="s">
        <v>39</v>
      </c>
      <c r="O171" t="s">
        <v>39</v>
      </c>
      <c r="P171" t="s">
        <v>39</v>
      </c>
      <c r="Q171">
        <v>0.08976</v>
      </c>
      <c r="R171">
        <v>0.12024</v>
      </c>
      <c r="S171" s="3">
        <f t="shared" si="1"/>
        <v>25.34930139720558</v>
      </c>
      <c r="T171">
        <v>0.0924</v>
      </c>
      <c r="U171">
        <v>0.11217</v>
      </c>
      <c r="V171" s="3">
        <f t="shared" si="2"/>
        <v>17.625033431398776</v>
      </c>
      <c r="W171">
        <v>0.09768</v>
      </c>
      <c r="X171">
        <v>0.11781</v>
      </c>
      <c r="Y171" s="3">
        <f t="shared" si="3"/>
        <v>17.086834733893554</v>
      </c>
      <c r="Z171">
        <v>0.07656</v>
      </c>
      <c r="AA171">
        <v>0.0993</v>
      </c>
      <c r="AB171" s="3">
        <f t="shared" si="4"/>
        <v>22.900302114803623</v>
      </c>
      <c r="AC171">
        <v>0.07392</v>
      </c>
      <c r="AD171">
        <v>0.0975</v>
      </c>
      <c r="AE171" s="3">
        <f t="shared" si="5"/>
        <v>24.184615384615384</v>
      </c>
      <c r="AF171">
        <f t="shared" si="6"/>
        <v>5532.5</v>
      </c>
      <c r="AG171" s="20">
        <f t="shared" si="7"/>
        <v>-168.63059999999996</v>
      </c>
      <c r="AH171">
        <f t="shared" si="8"/>
        <v>-109.37752500000005</v>
      </c>
      <c r="AI171">
        <f t="shared" si="9"/>
        <v>-111.36922499999997</v>
      </c>
      <c r="AJ171">
        <f t="shared" si="10"/>
        <v>-125.80904999999998</v>
      </c>
      <c r="AK171">
        <f t="shared" si="11"/>
        <v>-130.45635000000001</v>
      </c>
    </row>
    <row r="172" spans="4:37" ht="12.75">
      <c r="D172">
        <v>3</v>
      </c>
      <c r="E172" s="87" t="s">
        <v>156</v>
      </c>
      <c r="F172" s="88">
        <v>1968</v>
      </c>
      <c r="G172" s="88">
        <v>2013</v>
      </c>
      <c r="H172" t="s">
        <v>41</v>
      </c>
      <c r="I172" s="9">
        <v>6</v>
      </c>
      <c r="J172" s="9">
        <v>8</v>
      </c>
      <c r="K172">
        <v>138</v>
      </c>
      <c r="L172">
        <v>6765.0000000000255</v>
      </c>
      <c r="M172" s="9" t="s">
        <v>38</v>
      </c>
      <c r="N172" t="s">
        <v>39</v>
      </c>
      <c r="O172" t="s">
        <v>39</v>
      </c>
      <c r="P172" t="s">
        <v>39</v>
      </c>
      <c r="R172">
        <v>0.12111</v>
      </c>
      <c r="S172" s="3"/>
      <c r="T172">
        <v>0.08052</v>
      </c>
      <c r="U172">
        <v>0.11173</v>
      </c>
      <c r="V172" s="3">
        <f t="shared" si="2"/>
        <v>27.93341090127987</v>
      </c>
      <c r="W172">
        <v>0.10428</v>
      </c>
      <c r="X172">
        <v>0.11864</v>
      </c>
      <c r="Y172" s="3">
        <f t="shared" si="3"/>
        <v>12.10384356035064</v>
      </c>
      <c r="Z172" s="87"/>
      <c r="AA172" s="87">
        <v>0.09998</v>
      </c>
      <c r="AB172" s="91">
        <f t="shared" si="4"/>
        <v>100</v>
      </c>
      <c r="AC172" s="87"/>
      <c r="AD172" s="87">
        <v>0.09845</v>
      </c>
      <c r="AE172" s="91">
        <f t="shared" si="5"/>
        <v>100</v>
      </c>
      <c r="AF172">
        <f t="shared" si="6"/>
        <v>6765.0000000000255</v>
      </c>
      <c r="AG172" s="20">
        <f t="shared" si="7"/>
        <v>-819.309150000003</v>
      </c>
      <c r="AH172">
        <f t="shared" si="8"/>
        <v>-211.1356500000008</v>
      </c>
      <c r="AI172">
        <f t="shared" si="9"/>
        <v>-97.14540000000035</v>
      </c>
      <c r="AJ172">
        <f t="shared" si="10"/>
        <v>-676.3647000000026</v>
      </c>
      <c r="AK172">
        <f t="shared" si="11"/>
        <v>-666.0142500000024</v>
      </c>
    </row>
    <row r="173" spans="4:37" ht="12.75">
      <c r="D173">
        <v>3</v>
      </c>
      <c r="E173" t="s">
        <v>157</v>
      </c>
      <c r="F173" s="9">
        <v>1968</v>
      </c>
      <c r="G173" s="9">
        <v>2011</v>
      </c>
      <c r="H173" t="s">
        <v>41</v>
      </c>
      <c r="I173" s="9">
        <v>5</v>
      </c>
      <c r="J173" s="9">
        <v>6</v>
      </c>
      <c r="K173">
        <v>99</v>
      </c>
      <c r="L173">
        <v>4713.1</v>
      </c>
      <c r="M173" s="9" t="s">
        <v>38</v>
      </c>
      <c r="N173" t="s">
        <v>39</v>
      </c>
      <c r="O173" t="s">
        <v>39</v>
      </c>
      <c r="P173" t="s">
        <v>39</v>
      </c>
      <c r="Q173">
        <v>0.1023</v>
      </c>
      <c r="R173">
        <v>0.12111</v>
      </c>
      <c r="S173" s="3">
        <f t="shared" si="1"/>
        <v>15.53133514986375</v>
      </c>
      <c r="T173">
        <v>0.10032</v>
      </c>
      <c r="U173">
        <v>0.11128</v>
      </c>
      <c r="V173" s="3">
        <f t="shared" si="2"/>
        <v>9.849029475197696</v>
      </c>
      <c r="W173">
        <v>0.10098</v>
      </c>
      <c r="X173">
        <v>0.11864</v>
      </c>
      <c r="Y173" s="3">
        <f t="shared" si="3"/>
        <v>14.885367498314224</v>
      </c>
      <c r="Z173">
        <v>0.07722</v>
      </c>
      <c r="AA173">
        <v>0.09998</v>
      </c>
      <c r="AB173" s="3">
        <f t="shared" si="4"/>
        <v>22.76455291058211</v>
      </c>
      <c r="AC173">
        <v>0.07986</v>
      </c>
      <c r="AD173">
        <v>0.09845</v>
      </c>
      <c r="AE173" s="3">
        <f t="shared" si="5"/>
        <v>18.8826815642458</v>
      </c>
      <c r="AF173">
        <f t="shared" si="6"/>
        <v>4713.1</v>
      </c>
      <c r="AG173" s="20">
        <f t="shared" si="7"/>
        <v>-88.65341099999998</v>
      </c>
      <c r="AH173">
        <f t="shared" si="8"/>
        <v>-51.65557599999999</v>
      </c>
      <c r="AI173">
        <f t="shared" si="9"/>
        <v>-83.23334599999998</v>
      </c>
      <c r="AJ173">
        <f t="shared" si="10"/>
        <v>-107.27015600000001</v>
      </c>
      <c r="AK173">
        <f t="shared" si="11"/>
        <v>-87.61652899999999</v>
      </c>
    </row>
    <row r="174" spans="4:37" ht="12.75">
      <c r="D174">
        <v>3</v>
      </c>
      <c r="E174" t="s">
        <v>158</v>
      </c>
      <c r="F174" s="9">
        <v>1970</v>
      </c>
      <c r="G174" s="9">
        <v>2011</v>
      </c>
      <c r="H174" t="s">
        <v>41</v>
      </c>
      <c r="I174" s="9">
        <v>9</v>
      </c>
      <c r="J174" s="9">
        <v>2</v>
      </c>
      <c r="K174">
        <v>108</v>
      </c>
      <c r="L174">
        <v>5210.84</v>
      </c>
      <c r="M174" s="9" t="s">
        <v>38</v>
      </c>
      <c r="N174" t="s">
        <v>39</v>
      </c>
      <c r="O174" t="s">
        <v>39</v>
      </c>
      <c r="P174" t="s">
        <v>39</v>
      </c>
      <c r="Q174">
        <v>0.11616</v>
      </c>
      <c r="R174">
        <v>0.12154</v>
      </c>
      <c r="S174" s="3">
        <f t="shared" si="1"/>
        <v>4.426526246503201</v>
      </c>
      <c r="T174">
        <v>0.1089</v>
      </c>
      <c r="U174">
        <v>0.11173</v>
      </c>
      <c r="V174" s="3">
        <f t="shared" si="2"/>
        <v>2.5328917927145795</v>
      </c>
      <c r="W174">
        <v>0.11154</v>
      </c>
      <c r="X174">
        <v>0.11905</v>
      </c>
      <c r="Y174" s="3">
        <f t="shared" si="3"/>
        <v>6.30827383452332</v>
      </c>
      <c r="Z174">
        <v>0.0825</v>
      </c>
      <c r="AA174">
        <v>0.10033</v>
      </c>
      <c r="AB174" s="3">
        <f t="shared" si="4"/>
        <v>17.77135453005083</v>
      </c>
      <c r="AC174">
        <v>0.0858</v>
      </c>
      <c r="AD174">
        <v>0.09892</v>
      </c>
      <c r="AE174" s="3">
        <f t="shared" si="5"/>
        <v>13.263243024666394</v>
      </c>
      <c r="AF174">
        <f t="shared" si="6"/>
        <v>5210.84</v>
      </c>
      <c r="AG174" s="20">
        <f t="shared" si="7"/>
        <v>-28.03431919999998</v>
      </c>
      <c r="AH174">
        <f t="shared" si="8"/>
        <v>-14.746677199999995</v>
      </c>
      <c r="AI174">
        <f t="shared" si="9"/>
        <v>-39.133408400000015</v>
      </c>
      <c r="AJ174">
        <f t="shared" si="10"/>
        <v>-92.90927719999999</v>
      </c>
      <c r="AK174">
        <f t="shared" si="11"/>
        <v>-68.36622079999997</v>
      </c>
    </row>
    <row r="175" spans="18:37" ht="12.75">
      <c r="R175" s="22">
        <f>AVERAGE(R155:R174)</f>
        <v>0.12089263157894736</v>
      </c>
      <c r="S175" s="3"/>
      <c r="U175" s="22">
        <f>AVERAGE(U155:U174)</f>
        <v>0.11168050000000003</v>
      </c>
      <c r="V175" s="3"/>
      <c r="X175" s="22">
        <f>AVERAGE(X155:X174)</f>
        <v>0.11858050000000005</v>
      </c>
      <c r="Y175" s="3"/>
      <c r="AA175" s="22">
        <f>AVERAGE(AA155:AA174)</f>
        <v>0.0998845</v>
      </c>
      <c r="AB175" s="3"/>
      <c r="AD175" s="22">
        <f>AVERAGE(AD155:AD174)</f>
        <v>0.09841949999999998</v>
      </c>
      <c r="AE175" s="3"/>
      <c r="AF175">
        <f>SUM(AF155:AF174)</f>
        <v>88649.54000000004</v>
      </c>
      <c r="AG175" s="21">
        <f>SUM(AG155:AG174)/$AF175/$R175*100</f>
        <v>-12.548525555434273</v>
      </c>
      <c r="AH175" s="21">
        <f>SUM(AH155:AH174)/$AF175/$U175*100</f>
        <v>-1.4568107053960493</v>
      </c>
      <c r="AI175" s="21">
        <f>SUM(AI155:AI174)/$AF175/$X175*100</f>
        <v>-4.844428965154991</v>
      </c>
      <c r="AJ175" s="21">
        <f>SUM(AJ155:AJ174)/$AF175/$AA175*100</f>
        <v>-18.451310346355626</v>
      </c>
      <c r="AK175" s="21">
        <f>SUM(AK155:AK174)/$AF175/$AD175*100</f>
        <v>-8.907075432656919</v>
      </c>
    </row>
    <row r="176" spans="4:37" ht="12.75">
      <c r="D176" s="2" t="s">
        <v>15</v>
      </c>
      <c r="S176" s="3"/>
      <c r="V176" s="3"/>
      <c r="Y176" s="3"/>
      <c r="AB176" s="3"/>
      <c r="AE176" s="3"/>
      <c r="AG176" s="20">
        <f t="shared" si="7"/>
        <v>0</v>
      </c>
      <c r="AH176">
        <f t="shared" si="8"/>
        <v>0</v>
      </c>
      <c r="AI176">
        <f t="shared" si="9"/>
        <v>0</v>
      </c>
      <c r="AJ176">
        <f t="shared" si="10"/>
        <v>0</v>
      </c>
      <c r="AK176">
        <f t="shared" si="11"/>
        <v>0</v>
      </c>
    </row>
    <row r="177" spans="4:37" ht="15">
      <c r="D177">
        <v>4</v>
      </c>
      <c r="E177" t="s">
        <v>162</v>
      </c>
      <c r="F177" s="9">
        <v>1968</v>
      </c>
      <c r="H177" s="11" t="s">
        <v>42</v>
      </c>
      <c r="I177" s="9" t="s">
        <v>112</v>
      </c>
      <c r="J177" s="9">
        <v>6</v>
      </c>
      <c r="K177">
        <v>90</v>
      </c>
      <c r="L177">
        <v>4309.15</v>
      </c>
      <c r="M177" s="9" t="s">
        <v>39</v>
      </c>
      <c r="N177" t="s">
        <v>39</v>
      </c>
      <c r="O177" t="s">
        <v>39</v>
      </c>
      <c r="P177" t="s">
        <v>39</v>
      </c>
      <c r="Q177">
        <v>0.12936</v>
      </c>
      <c r="R177">
        <v>0.12154</v>
      </c>
      <c r="S177" s="3">
        <f t="shared" si="1"/>
        <v>-6.4340957709396065</v>
      </c>
      <c r="T177">
        <v>0.1353</v>
      </c>
      <c r="U177">
        <v>0.11168</v>
      </c>
      <c r="V177" s="3">
        <f t="shared" si="2"/>
        <v>-21.1497134670487</v>
      </c>
      <c r="W177">
        <v>0.14124</v>
      </c>
      <c r="X177">
        <v>0.1187</v>
      </c>
      <c r="Y177" s="3">
        <f t="shared" si="3"/>
        <v>-18.98904802021903</v>
      </c>
      <c r="Z177">
        <v>0.12012</v>
      </c>
      <c r="AA177">
        <v>0.09794</v>
      </c>
      <c r="AB177" s="3">
        <f t="shared" si="4"/>
        <v>-22.646518276495826</v>
      </c>
      <c r="AC177">
        <v>0.11022</v>
      </c>
      <c r="AD177">
        <v>0.09845</v>
      </c>
      <c r="AE177" s="3">
        <f t="shared" si="5"/>
        <v>-11.955307262569832</v>
      </c>
      <c r="AF177">
        <f t="shared" si="6"/>
        <v>4309.15</v>
      </c>
      <c r="AG177" s="20">
        <f t="shared" si="7"/>
        <v>33.69755300000003</v>
      </c>
      <c r="AH177">
        <f t="shared" si="8"/>
        <v>101.782123</v>
      </c>
      <c r="AI177">
        <f t="shared" si="9"/>
        <v>97.12824100000002</v>
      </c>
      <c r="AJ177">
        <f t="shared" si="10"/>
        <v>95.57694700000002</v>
      </c>
      <c r="AK177">
        <f t="shared" si="11"/>
        <v>50.71869550000001</v>
      </c>
    </row>
    <row r="178" spans="4:37" ht="12.75">
      <c r="D178">
        <v>4</v>
      </c>
      <c r="E178" t="s">
        <v>163</v>
      </c>
      <c r="F178" s="9">
        <v>1963</v>
      </c>
      <c r="G178" s="9">
        <v>1988</v>
      </c>
      <c r="H178" t="s">
        <v>41</v>
      </c>
      <c r="I178" s="9" t="s">
        <v>112</v>
      </c>
      <c r="J178" s="9">
        <v>4</v>
      </c>
      <c r="K178">
        <v>80</v>
      </c>
      <c r="L178">
        <v>3350.61</v>
      </c>
      <c r="M178" s="9" t="s">
        <v>39</v>
      </c>
      <c r="N178" t="s">
        <v>39</v>
      </c>
      <c r="O178" t="s">
        <v>39</v>
      </c>
      <c r="P178" t="s">
        <v>39</v>
      </c>
      <c r="Q178">
        <v>0.12078</v>
      </c>
      <c r="R178">
        <v>0.12198</v>
      </c>
      <c r="S178" s="3">
        <f t="shared" si="1"/>
        <v>0.9837678307919333</v>
      </c>
      <c r="T178">
        <v>0.08712</v>
      </c>
      <c r="U178">
        <v>0.11168</v>
      </c>
      <c r="V178" s="3">
        <f t="shared" si="2"/>
        <v>21.991404011461313</v>
      </c>
      <c r="W178">
        <v>0.12738</v>
      </c>
      <c r="X178">
        <v>0.11994</v>
      </c>
      <c r="Y178" s="3">
        <f t="shared" si="3"/>
        <v>-6.203101550775372</v>
      </c>
      <c r="Z178">
        <v>0.10758</v>
      </c>
      <c r="AA178">
        <v>0.10034</v>
      </c>
      <c r="AB178" s="3">
        <f t="shared" si="4"/>
        <v>-7.215467410803257</v>
      </c>
      <c r="AC178">
        <v>0.1188</v>
      </c>
      <c r="AD178">
        <v>0.09939</v>
      </c>
      <c r="AE178" s="3">
        <f t="shared" si="5"/>
        <v>-19.529127678840922</v>
      </c>
      <c r="AF178">
        <f t="shared" si="6"/>
        <v>3350.61</v>
      </c>
      <c r="AG178" s="20">
        <f t="shared" si="7"/>
        <v>-4.020732000000022</v>
      </c>
      <c r="AH178">
        <f t="shared" si="8"/>
        <v>-82.2909816</v>
      </c>
      <c r="AI178">
        <f t="shared" si="9"/>
        <v>24.92853839999996</v>
      </c>
      <c r="AJ178">
        <f t="shared" si="10"/>
        <v>24.258416399999987</v>
      </c>
      <c r="AK178">
        <f t="shared" si="11"/>
        <v>65.03534009999998</v>
      </c>
    </row>
    <row r="179" spans="4:37" ht="12.75">
      <c r="D179">
        <v>4</v>
      </c>
      <c r="E179" t="s">
        <v>164</v>
      </c>
      <c r="F179" s="9">
        <v>1963</v>
      </c>
      <c r="G179" s="9">
        <v>1987</v>
      </c>
      <c r="H179" t="s">
        <v>41</v>
      </c>
      <c r="I179" s="9" t="s">
        <v>112</v>
      </c>
      <c r="J179" s="9">
        <v>4</v>
      </c>
      <c r="K179">
        <v>80</v>
      </c>
      <c r="L179">
        <v>3551</v>
      </c>
      <c r="M179" s="9" t="s">
        <v>39</v>
      </c>
      <c r="N179" t="s">
        <v>39</v>
      </c>
      <c r="O179" t="s">
        <v>39</v>
      </c>
      <c r="P179" t="s">
        <v>39</v>
      </c>
      <c r="Q179">
        <v>0.08976</v>
      </c>
      <c r="R179">
        <v>0.12028</v>
      </c>
      <c r="S179" s="3">
        <f t="shared" si="1"/>
        <v>25.374127036913862</v>
      </c>
      <c r="T179">
        <v>0.09042</v>
      </c>
      <c r="U179">
        <v>0.11123</v>
      </c>
      <c r="V179" s="3">
        <f t="shared" si="2"/>
        <v>18.708981389912793</v>
      </c>
      <c r="W179">
        <v>0.08316</v>
      </c>
      <c r="X179">
        <v>0.11953</v>
      </c>
      <c r="Y179" s="3">
        <f t="shared" si="3"/>
        <v>30.427507738643016</v>
      </c>
      <c r="Z179">
        <v>0.07788</v>
      </c>
      <c r="AA179">
        <v>0.09964</v>
      </c>
      <c r="AB179" s="3">
        <f t="shared" si="4"/>
        <v>21.83861902850262</v>
      </c>
      <c r="AC179">
        <v>0.09174</v>
      </c>
      <c r="AD179">
        <v>0.09939</v>
      </c>
      <c r="AE179" s="3">
        <f t="shared" si="5"/>
        <v>7.696951403561727</v>
      </c>
      <c r="AF179">
        <f t="shared" si="6"/>
        <v>3551</v>
      </c>
      <c r="AG179" s="20">
        <f t="shared" si="7"/>
        <v>-108.37651999999997</v>
      </c>
      <c r="AH179">
        <f t="shared" si="8"/>
        <v>-73.89630999999999</v>
      </c>
      <c r="AI179">
        <f t="shared" si="9"/>
        <v>-129.14987</v>
      </c>
      <c r="AJ179">
        <f t="shared" si="10"/>
        <v>-77.26976</v>
      </c>
      <c r="AK179">
        <f t="shared" si="11"/>
        <v>-27.165150000000015</v>
      </c>
    </row>
    <row r="180" spans="4:37" ht="12.75">
      <c r="D180" s="4">
        <v>4</v>
      </c>
      <c r="E180" t="s">
        <v>206</v>
      </c>
      <c r="F180" s="9">
        <v>1964</v>
      </c>
      <c r="G180" s="9">
        <v>2007</v>
      </c>
      <c r="H180" t="s">
        <v>41</v>
      </c>
      <c r="I180" s="9" t="s">
        <v>112</v>
      </c>
      <c r="J180" s="9">
        <v>4</v>
      </c>
      <c r="K180">
        <v>80</v>
      </c>
      <c r="L180">
        <v>3539.7</v>
      </c>
      <c r="M180" s="9" t="s">
        <v>39</v>
      </c>
      <c r="N180" t="s">
        <v>39</v>
      </c>
      <c r="O180" t="s">
        <v>39</v>
      </c>
      <c r="P180" t="s">
        <v>39</v>
      </c>
      <c r="Q180">
        <v>0.12474</v>
      </c>
      <c r="R180">
        <v>0.12159</v>
      </c>
      <c r="S180" s="3">
        <f t="shared" si="1"/>
        <v>-2.590673575129543</v>
      </c>
      <c r="T180">
        <v>0.12144</v>
      </c>
      <c r="U180">
        <v>0.11168</v>
      </c>
      <c r="V180" s="3">
        <f t="shared" si="2"/>
        <v>-8.739255014326645</v>
      </c>
      <c r="W180">
        <v>0.12012</v>
      </c>
      <c r="X180">
        <v>0.11994</v>
      </c>
      <c r="Y180" s="3">
        <f t="shared" si="3"/>
        <v>-0.15007503751876072</v>
      </c>
      <c r="Z180">
        <v>0.09174</v>
      </c>
      <c r="AA180">
        <v>0.10067</v>
      </c>
      <c r="AB180" s="3">
        <f t="shared" si="4"/>
        <v>8.870567199761595</v>
      </c>
      <c r="AC180">
        <v>0.09966</v>
      </c>
      <c r="AD180">
        <v>0.09899</v>
      </c>
      <c r="AE180" s="3">
        <f t="shared" si="5"/>
        <v>-0.6768360440448475</v>
      </c>
      <c r="AF180">
        <f t="shared" si="6"/>
        <v>3539.7</v>
      </c>
      <c r="AG180" s="20">
        <f t="shared" si="7"/>
        <v>11.150055</v>
      </c>
      <c r="AH180">
        <f t="shared" si="8"/>
        <v>34.54747200000001</v>
      </c>
      <c r="AI180">
        <f t="shared" si="9"/>
        <v>0.6371459999999985</v>
      </c>
      <c r="AJ180">
        <f t="shared" si="10"/>
        <v>-31.609520999999976</v>
      </c>
      <c r="AK180">
        <f t="shared" si="11"/>
        <v>2.3715990000000136</v>
      </c>
    </row>
    <row r="181" spans="4:37" ht="15">
      <c r="D181">
        <v>4</v>
      </c>
      <c r="E181" t="s">
        <v>207</v>
      </c>
      <c r="F181" s="9">
        <v>1967</v>
      </c>
      <c r="G181" s="9" t="s">
        <v>88</v>
      </c>
      <c r="H181" s="11" t="s">
        <v>42</v>
      </c>
      <c r="I181" s="9">
        <v>5</v>
      </c>
      <c r="J181" s="9">
        <v>6</v>
      </c>
      <c r="K181">
        <v>90</v>
      </c>
      <c r="L181">
        <v>4320.81</v>
      </c>
      <c r="M181" s="9" t="s">
        <v>39</v>
      </c>
      <c r="N181" t="s">
        <v>39</v>
      </c>
      <c r="O181" t="s">
        <v>39</v>
      </c>
      <c r="P181" t="s">
        <v>39</v>
      </c>
      <c r="Q181">
        <v>0.12144</v>
      </c>
      <c r="R181">
        <v>0.12154</v>
      </c>
      <c r="S181" s="3">
        <f t="shared" si="1"/>
        <v>0.08227743952606659</v>
      </c>
      <c r="T181">
        <v>0.12606</v>
      </c>
      <c r="U181">
        <v>0.11173</v>
      </c>
      <c r="V181" s="3">
        <f t="shared" si="2"/>
        <v>-12.82556162176678</v>
      </c>
      <c r="W181">
        <v>0.12408</v>
      </c>
      <c r="X181">
        <v>0.11911</v>
      </c>
      <c r="Y181" s="3">
        <f t="shared" si="3"/>
        <v>-4.172613550499534</v>
      </c>
      <c r="Z181">
        <v>0.10164</v>
      </c>
      <c r="AA181">
        <v>0.10033</v>
      </c>
      <c r="AB181" s="3">
        <f t="shared" si="4"/>
        <v>-1.3056912189773726</v>
      </c>
      <c r="AC181">
        <v>0.12144</v>
      </c>
      <c r="AD181">
        <v>0.09939</v>
      </c>
      <c r="AE181" s="3">
        <f t="shared" si="5"/>
        <v>-22.18533051614851</v>
      </c>
      <c r="AF181">
        <f t="shared" si="6"/>
        <v>4320.81</v>
      </c>
      <c r="AG181" s="20">
        <f t="shared" si="7"/>
        <v>-0.4320809999999525</v>
      </c>
      <c r="AH181">
        <f t="shared" si="8"/>
        <v>61.917207300000044</v>
      </c>
      <c r="AI181">
        <f t="shared" si="9"/>
        <v>21.474425700000012</v>
      </c>
      <c r="AJ181">
        <f t="shared" si="10"/>
        <v>5.660261099999965</v>
      </c>
      <c r="AK181">
        <f t="shared" si="11"/>
        <v>95.27386050000001</v>
      </c>
    </row>
    <row r="182" spans="4:37" ht="15">
      <c r="D182">
        <v>4</v>
      </c>
      <c r="E182" t="s">
        <v>165</v>
      </c>
      <c r="F182" s="9">
        <v>1963</v>
      </c>
      <c r="G182" s="9">
        <v>1994</v>
      </c>
      <c r="H182" s="11" t="s">
        <v>42</v>
      </c>
      <c r="I182" s="9" t="s">
        <v>135</v>
      </c>
      <c r="J182" s="9">
        <v>3</v>
      </c>
      <c r="K182">
        <v>48</v>
      </c>
      <c r="L182">
        <v>1989</v>
      </c>
      <c r="M182" s="9" t="s">
        <v>39</v>
      </c>
      <c r="N182" t="s">
        <v>39</v>
      </c>
      <c r="O182" t="s">
        <v>39</v>
      </c>
      <c r="P182" t="s">
        <v>39</v>
      </c>
      <c r="Q182">
        <v>0.12672</v>
      </c>
      <c r="R182">
        <v>0.12159</v>
      </c>
      <c r="S182" s="3">
        <f t="shared" si="1"/>
        <v>-4.219096965210952</v>
      </c>
      <c r="T182">
        <v>0.12672</v>
      </c>
      <c r="U182">
        <v>0.11168</v>
      </c>
      <c r="V182" s="3">
        <f t="shared" si="2"/>
        <v>-13.467048710601716</v>
      </c>
      <c r="W182">
        <v>0.12672</v>
      </c>
      <c r="X182">
        <v>0.11994</v>
      </c>
      <c r="Y182" s="3">
        <f t="shared" si="3"/>
        <v>-5.652826413206597</v>
      </c>
      <c r="Z182">
        <v>0.12804</v>
      </c>
      <c r="AA182">
        <v>0.10067</v>
      </c>
      <c r="AB182" s="3">
        <f t="shared" si="4"/>
        <v>-27.187841462203238</v>
      </c>
      <c r="AC182">
        <v>0.12936</v>
      </c>
      <c r="AD182">
        <v>0.09845</v>
      </c>
      <c r="AE182" s="3">
        <f t="shared" si="5"/>
        <v>-31.396648044692768</v>
      </c>
      <c r="AF182">
        <f t="shared" si="6"/>
        <v>1989</v>
      </c>
      <c r="AG182" s="20">
        <f t="shared" si="7"/>
        <v>10.203569999999992</v>
      </c>
      <c r="AH182">
        <f t="shared" si="8"/>
        <v>29.914559999999994</v>
      </c>
      <c r="AI182">
        <f t="shared" si="9"/>
        <v>13.485419999999989</v>
      </c>
      <c r="AJ182">
        <f t="shared" si="10"/>
        <v>54.438929999999985</v>
      </c>
      <c r="AK182">
        <f t="shared" si="11"/>
        <v>61.479990000000015</v>
      </c>
    </row>
    <row r="183" spans="4:37" ht="12.75">
      <c r="D183">
        <v>4</v>
      </c>
      <c r="E183" t="s">
        <v>166</v>
      </c>
      <c r="F183" s="9">
        <v>1963</v>
      </c>
      <c r="G183" s="9">
        <v>1993</v>
      </c>
      <c r="H183" t="s">
        <v>41</v>
      </c>
      <c r="I183" s="9" t="s">
        <v>112</v>
      </c>
      <c r="J183" s="9">
        <v>3</v>
      </c>
      <c r="K183">
        <v>60</v>
      </c>
      <c r="L183">
        <v>2585</v>
      </c>
      <c r="M183" s="9" t="s">
        <v>39</v>
      </c>
      <c r="N183" t="s">
        <v>39</v>
      </c>
      <c r="O183" t="s">
        <v>39</v>
      </c>
      <c r="P183" t="s">
        <v>39</v>
      </c>
      <c r="Q183">
        <v>0.12804</v>
      </c>
      <c r="R183">
        <v>0.12028</v>
      </c>
      <c r="S183" s="3">
        <f t="shared" si="1"/>
        <v>-6.451612903225794</v>
      </c>
      <c r="T183">
        <v>0.11154</v>
      </c>
      <c r="U183">
        <v>0.11123</v>
      </c>
      <c r="V183" s="3">
        <f t="shared" si="2"/>
        <v>-0.2787017890856873</v>
      </c>
      <c r="W183">
        <v>0.13193</v>
      </c>
      <c r="X183">
        <v>0.11994</v>
      </c>
      <c r="Y183" s="3">
        <f t="shared" si="3"/>
        <v>-9.996664999166256</v>
      </c>
      <c r="Z183">
        <v>0.093918</v>
      </c>
      <c r="AA183">
        <v>0.09964</v>
      </c>
      <c r="AB183" s="3">
        <f t="shared" si="4"/>
        <v>5.7426736250501875</v>
      </c>
      <c r="AC183">
        <v>0.09768</v>
      </c>
      <c r="AD183">
        <v>0.09892</v>
      </c>
      <c r="AE183" s="3">
        <f t="shared" si="5"/>
        <v>1.2535382126971228</v>
      </c>
      <c r="AF183">
        <f t="shared" si="6"/>
        <v>2585</v>
      </c>
      <c r="AG183" s="20">
        <f t="shared" si="7"/>
        <v>20.05959999999997</v>
      </c>
      <c r="AH183">
        <f t="shared" si="8"/>
        <v>0.8013500000000122</v>
      </c>
      <c r="AI183">
        <f t="shared" si="9"/>
        <v>30.994149999999966</v>
      </c>
      <c r="AJ183">
        <f t="shared" si="10"/>
        <v>-14.791370000000013</v>
      </c>
      <c r="AK183">
        <f t="shared" si="11"/>
        <v>-3.205399999999977</v>
      </c>
    </row>
    <row r="184" spans="4:37" ht="12.75">
      <c r="D184">
        <v>4</v>
      </c>
      <c r="E184" t="s">
        <v>167</v>
      </c>
      <c r="F184" s="9">
        <v>1963</v>
      </c>
      <c r="G184" s="9">
        <v>1993</v>
      </c>
      <c r="H184" t="s">
        <v>41</v>
      </c>
      <c r="I184" s="9" t="s">
        <v>112</v>
      </c>
      <c r="J184" s="9">
        <v>3</v>
      </c>
      <c r="K184">
        <v>60</v>
      </c>
      <c r="L184">
        <v>2580</v>
      </c>
      <c r="M184" s="9" t="s">
        <v>39</v>
      </c>
      <c r="N184" t="s">
        <v>39</v>
      </c>
      <c r="O184" t="s">
        <v>39</v>
      </c>
      <c r="P184" t="s">
        <v>39</v>
      </c>
      <c r="Q184">
        <v>0.12276</v>
      </c>
      <c r="R184">
        <v>0.12115</v>
      </c>
      <c r="S184" s="3">
        <f t="shared" si="1"/>
        <v>-1.3289310771770602</v>
      </c>
      <c r="T184">
        <v>0.12804</v>
      </c>
      <c r="U184">
        <v>0.11123</v>
      </c>
      <c r="V184" s="3">
        <f t="shared" si="2"/>
        <v>-15.112829272678226</v>
      </c>
      <c r="W184">
        <v>0.13266</v>
      </c>
      <c r="X184">
        <v>0.11994</v>
      </c>
      <c r="Y184" s="3">
        <f t="shared" si="3"/>
        <v>-10.605302651325673</v>
      </c>
      <c r="Z184">
        <v>0.099</v>
      </c>
      <c r="AA184">
        <v>0.10033</v>
      </c>
      <c r="AB184" s="3">
        <f t="shared" si="4"/>
        <v>1.3256254360609887</v>
      </c>
      <c r="AC184">
        <v>0.12012</v>
      </c>
      <c r="AD184">
        <v>0.09845</v>
      </c>
      <c r="AE184" s="3">
        <f t="shared" si="5"/>
        <v>-22.011173184357546</v>
      </c>
      <c r="AF184">
        <f t="shared" si="6"/>
        <v>2580</v>
      </c>
      <c r="AG184" s="20">
        <f t="shared" si="7"/>
        <v>4.1538</v>
      </c>
      <c r="AH184">
        <f t="shared" si="8"/>
        <v>43.36979999999998</v>
      </c>
      <c r="AI184">
        <f t="shared" si="9"/>
        <v>32.817599999999985</v>
      </c>
      <c r="AJ184">
        <f t="shared" si="10"/>
        <v>-3.4313999999999947</v>
      </c>
      <c r="AK184">
        <f t="shared" si="11"/>
        <v>55.90860000000002</v>
      </c>
    </row>
    <row r="185" spans="4:37" ht="12.75">
      <c r="D185">
        <v>4</v>
      </c>
      <c r="E185" t="s">
        <v>168</v>
      </c>
      <c r="F185" s="9">
        <v>1972</v>
      </c>
      <c r="G185" s="9" t="s">
        <v>169</v>
      </c>
      <c r="H185" t="s">
        <v>41</v>
      </c>
      <c r="I185" s="9">
        <v>5</v>
      </c>
      <c r="J185" s="9">
        <v>6</v>
      </c>
      <c r="K185">
        <v>90</v>
      </c>
      <c r="L185">
        <v>4573.7</v>
      </c>
      <c r="M185" s="9" t="s">
        <v>39</v>
      </c>
      <c r="N185" t="s">
        <v>39</v>
      </c>
      <c r="O185" t="s">
        <v>39</v>
      </c>
      <c r="P185" t="s">
        <v>39</v>
      </c>
      <c r="Q185">
        <v>0.15246</v>
      </c>
      <c r="R185">
        <v>0.12159</v>
      </c>
      <c r="S185" s="3">
        <f t="shared" si="1"/>
        <v>-25.388601036269435</v>
      </c>
      <c r="T185">
        <v>0.15312</v>
      </c>
      <c r="U185">
        <v>0.11128</v>
      </c>
      <c r="V185" s="3">
        <f t="shared" si="2"/>
        <v>-37.59884974838246</v>
      </c>
      <c r="W185">
        <v>0.15246</v>
      </c>
      <c r="X185">
        <v>0.11787</v>
      </c>
      <c r="Y185" s="3">
        <f t="shared" si="3"/>
        <v>-29.345889539322997</v>
      </c>
      <c r="Z185">
        <v>0.12078</v>
      </c>
      <c r="AA185">
        <v>0.09998</v>
      </c>
      <c r="AB185" s="3">
        <f t="shared" si="4"/>
        <v>-20.80416083216643</v>
      </c>
      <c r="AC185">
        <v>0.13728</v>
      </c>
      <c r="AD185">
        <v>0.09805</v>
      </c>
      <c r="AE185" s="3">
        <f t="shared" si="5"/>
        <v>-40.01019887812342</v>
      </c>
      <c r="AF185">
        <f t="shared" si="6"/>
        <v>4573.7</v>
      </c>
      <c r="AG185" s="20">
        <f t="shared" si="7"/>
        <v>141.19011900000004</v>
      </c>
      <c r="AH185">
        <f t="shared" si="8"/>
        <v>191.363608</v>
      </c>
      <c r="AI185">
        <f t="shared" si="9"/>
        <v>158.20428300000003</v>
      </c>
      <c r="AJ185">
        <f t="shared" si="10"/>
        <v>95.13296</v>
      </c>
      <c r="AK185">
        <f t="shared" si="11"/>
        <v>179.42625100000006</v>
      </c>
    </row>
    <row r="186" spans="4:37" ht="12.75">
      <c r="D186">
        <v>4</v>
      </c>
      <c r="E186" t="s">
        <v>170</v>
      </c>
      <c r="F186" s="9">
        <v>1968</v>
      </c>
      <c r="H186" t="s">
        <v>41</v>
      </c>
      <c r="I186" s="9">
        <v>5</v>
      </c>
      <c r="J186" s="9">
        <v>4</v>
      </c>
      <c r="K186">
        <v>70</v>
      </c>
      <c r="L186">
        <v>3318.1</v>
      </c>
      <c r="M186" s="9" t="s">
        <v>39</v>
      </c>
      <c r="N186" t="s">
        <v>39</v>
      </c>
      <c r="O186" t="s">
        <v>39</v>
      </c>
      <c r="P186" t="s">
        <v>39</v>
      </c>
      <c r="Q186">
        <v>0.1089</v>
      </c>
      <c r="R186">
        <v>0.12067</v>
      </c>
      <c r="S186" s="3">
        <f t="shared" si="1"/>
        <v>9.753874202370099</v>
      </c>
      <c r="T186">
        <v>0.11154</v>
      </c>
      <c r="U186">
        <v>0.11173</v>
      </c>
      <c r="V186" s="3">
        <f t="shared" si="2"/>
        <v>0.17005280587129334</v>
      </c>
      <c r="W186">
        <v>0.1155</v>
      </c>
      <c r="X186">
        <v>0.11823</v>
      </c>
      <c r="Y186" s="3">
        <f t="shared" si="3"/>
        <v>2.309058614564833</v>
      </c>
      <c r="Z186">
        <v>0.099</v>
      </c>
      <c r="AA186">
        <v>0.09964</v>
      </c>
      <c r="AB186" s="3">
        <f t="shared" si="4"/>
        <v>0.6423123243677225</v>
      </c>
      <c r="AC186">
        <v>0.1254</v>
      </c>
      <c r="AD186">
        <v>0.09797</v>
      </c>
      <c r="AE186" s="3">
        <f t="shared" si="5"/>
        <v>-27.99836684699399</v>
      </c>
      <c r="AF186">
        <f t="shared" si="6"/>
        <v>3318.1</v>
      </c>
      <c r="AG186" s="20">
        <f t="shared" si="7"/>
        <v>-39.05403700000001</v>
      </c>
      <c r="AH186">
        <f t="shared" si="8"/>
        <v>-0.6304389999999858</v>
      </c>
      <c r="AI186">
        <f t="shared" si="9"/>
        <v>-9.058412999999987</v>
      </c>
      <c r="AJ186">
        <f t="shared" si="10"/>
        <v>-2.1235840000000055</v>
      </c>
      <c r="AK186">
        <f t="shared" si="11"/>
        <v>91.01548300000003</v>
      </c>
    </row>
    <row r="187" spans="4:37" ht="15">
      <c r="D187">
        <v>4</v>
      </c>
      <c r="E187" t="s">
        <v>171</v>
      </c>
      <c r="F187" s="9">
        <v>1962</v>
      </c>
      <c r="G187" s="9">
        <v>1994</v>
      </c>
      <c r="H187" s="11" t="s">
        <v>42</v>
      </c>
      <c r="I187" s="9" t="s">
        <v>135</v>
      </c>
      <c r="J187" s="9">
        <v>3</v>
      </c>
      <c r="K187">
        <v>48</v>
      </c>
      <c r="L187">
        <v>2008</v>
      </c>
      <c r="M187" s="9" t="s">
        <v>39</v>
      </c>
      <c r="N187" t="s">
        <v>39</v>
      </c>
      <c r="O187" t="s">
        <v>39</v>
      </c>
      <c r="P187" t="s">
        <v>39</v>
      </c>
      <c r="Q187">
        <v>0.1188</v>
      </c>
      <c r="R187">
        <v>0.12159</v>
      </c>
      <c r="S187" s="3">
        <f t="shared" si="1"/>
        <v>2.294596595114726</v>
      </c>
      <c r="T187">
        <v>0.1188</v>
      </c>
      <c r="U187">
        <v>0.11168</v>
      </c>
      <c r="V187" s="3">
        <f t="shared" si="2"/>
        <v>-6.375358166189102</v>
      </c>
      <c r="W187">
        <v>0.12738</v>
      </c>
      <c r="X187">
        <v>0.11994</v>
      </c>
      <c r="Y187" s="3">
        <f t="shared" si="3"/>
        <v>-6.203101550775372</v>
      </c>
      <c r="Z187">
        <v>0.10494</v>
      </c>
      <c r="AA187">
        <v>0.10067</v>
      </c>
      <c r="AB187" s="3">
        <f t="shared" si="4"/>
        <v>-4.241581404589255</v>
      </c>
      <c r="AC187">
        <v>0.089</v>
      </c>
      <c r="AD187">
        <v>0.09939</v>
      </c>
      <c r="AE187" s="3">
        <f t="shared" si="5"/>
        <v>10.453767984706715</v>
      </c>
      <c r="AF187">
        <f t="shared" si="6"/>
        <v>2008</v>
      </c>
      <c r="AG187" s="20">
        <f t="shared" si="7"/>
        <v>-5.6023200000000015</v>
      </c>
      <c r="AH187">
        <f t="shared" si="8"/>
        <v>14.296960000000002</v>
      </c>
      <c r="AI187">
        <f t="shared" si="9"/>
        <v>14.939519999999977</v>
      </c>
      <c r="AJ187">
        <f t="shared" si="10"/>
        <v>8.57416000000002</v>
      </c>
      <c r="AK187">
        <f t="shared" si="11"/>
        <v>-20.86312000000002</v>
      </c>
    </row>
    <row r="188" spans="4:37" ht="15">
      <c r="D188">
        <v>4</v>
      </c>
      <c r="E188" t="s">
        <v>172</v>
      </c>
      <c r="F188" s="9">
        <v>1962</v>
      </c>
      <c r="G188" s="9">
        <v>1994</v>
      </c>
      <c r="H188" s="11" t="s">
        <v>42</v>
      </c>
      <c r="I188" s="9" t="s">
        <v>135</v>
      </c>
      <c r="J188" s="9">
        <v>4</v>
      </c>
      <c r="K188">
        <v>64</v>
      </c>
      <c r="L188">
        <v>2529</v>
      </c>
      <c r="M188" s="9" t="s">
        <v>39</v>
      </c>
      <c r="N188" t="s">
        <v>39</v>
      </c>
      <c r="O188" t="s">
        <v>39</v>
      </c>
      <c r="P188" t="s">
        <v>39</v>
      </c>
      <c r="Q188">
        <v>0.1584</v>
      </c>
      <c r="R188">
        <v>0.12072</v>
      </c>
      <c r="S188" s="3">
        <f t="shared" si="1"/>
        <v>-31.212723658051686</v>
      </c>
      <c r="T188">
        <v>0.1452</v>
      </c>
      <c r="U188">
        <v>0.11123</v>
      </c>
      <c r="V188" s="3">
        <f t="shared" si="2"/>
        <v>-30.54032185561448</v>
      </c>
      <c r="W188">
        <v>0.13312</v>
      </c>
      <c r="X188">
        <v>0.11994</v>
      </c>
      <c r="Y188" s="3">
        <f t="shared" si="3"/>
        <v>-10.988827747206926</v>
      </c>
      <c r="Z188">
        <v>0.10619</v>
      </c>
      <c r="AA188">
        <v>0.09998</v>
      </c>
      <c r="AB188" s="3">
        <f t="shared" si="4"/>
        <v>-6.211242248449693</v>
      </c>
      <c r="AC188">
        <v>0.12454</v>
      </c>
      <c r="AD188">
        <v>0.09845</v>
      </c>
      <c r="AE188" s="3">
        <f t="shared" si="5"/>
        <v>-26.500761808024393</v>
      </c>
      <c r="AF188">
        <f t="shared" si="6"/>
        <v>2529</v>
      </c>
      <c r="AG188" s="20">
        <f t="shared" si="7"/>
        <v>95.29272000000005</v>
      </c>
      <c r="AH188">
        <f t="shared" si="8"/>
        <v>85.91013</v>
      </c>
      <c r="AI188">
        <f t="shared" si="9"/>
        <v>33.33221999999996</v>
      </c>
      <c r="AJ188">
        <f t="shared" si="10"/>
        <v>15.705090000000018</v>
      </c>
      <c r="AK188">
        <f t="shared" si="11"/>
        <v>65.98161</v>
      </c>
    </row>
    <row r="189" spans="18:37" ht="12.75">
      <c r="R189" s="22">
        <f>AVERAGE(R177:R188)</f>
        <v>0.12121</v>
      </c>
      <c r="S189" s="3"/>
      <c r="U189" s="22">
        <f>AVERAGE(U177:U188)</f>
        <v>0.11150499999999998</v>
      </c>
      <c r="V189" s="3"/>
      <c r="X189" s="22">
        <f>AVERAGE(X177:X188)</f>
        <v>0.11941833333333333</v>
      </c>
      <c r="Y189" s="3"/>
      <c r="AA189" s="22">
        <f>AVERAGE(AA177:AA188)</f>
        <v>0.09998583333333333</v>
      </c>
      <c r="AB189" s="3"/>
      <c r="AD189" s="22">
        <f>AVERAGE(AD177:AD188)</f>
        <v>0.09877416666666666</v>
      </c>
      <c r="AE189" s="3"/>
      <c r="AF189">
        <f>SUM(AF177:AF188)</f>
        <v>38654.07</v>
      </c>
      <c r="AG189" s="21">
        <f>SUM(AG177:AG188)/$AF189/$R189*100</f>
        <v>3.3778644711584103</v>
      </c>
      <c r="AH189" s="21">
        <f>SUM(AH177:AH188)/$AF189/$U189*100</f>
        <v>9.444871225995222</v>
      </c>
      <c r="AI189" s="21">
        <f>SUM(AI177:AI188)/$AF189/$X189*100</f>
        <v>6.276710818244516</v>
      </c>
      <c r="AJ189" s="21">
        <f>SUM(AJ177:AJ188)/$AF189/$AA189*100</f>
        <v>4.401741741763962</v>
      </c>
      <c r="AK189" s="21">
        <f>SUM(AK177:AK188)/$AF189/$AD189*100</f>
        <v>16.133419572349975</v>
      </c>
    </row>
    <row r="190" spans="4:33" ht="12.75">
      <c r="D190" s="2" t="s">
        <v>12</v>
      </c>
      <c r="S190" s="3"/>
      <c r="V190" s="3"/>
      <c r="Y190" s="3"/>
      <c r="AB190" s="3"/>
      <c r="AE190" s="3"/>
      <c r="AG190" s="20">
        <f t="shared" si="7"/>
        <v>0</v>
      </c>
    </row>
    <row r="191" spans="4:37" ht="15">
      <c r="D191" s="5">
        <v>0</v>
      </c>
      <c r="E191" t="s">
        <v>175</v>
      </c>
      <c r="F191" s="9">
        <v>1965</v>
      </c>
      <c r="G191" s="9">
        <v>2007</v>
      </c>
      <c r="H191" s="11" t="s">
        <v>42</v>
      </c>
      <c r="I191" s="9">
        <v>4</v>
      </c>
      <c r="J191" s="9">
        <v>3</v>
      </c>
      <c r="K191">
        <v>48</v>
      </c>
      <c r="L191">
        <v>2044.33</v>
      </c>
      <c r="M191" s="9" t="s">
        <v>38</v>
      </c>
      <c r="N191" s="11" t="s">
        <v>40</v>
      </c>
      <c r="O191" t="s">
        <v>38</v>
      </c>
      <c r="P191" t="s">
        <v>38</v>
      </c>
      <c r="Q191">
        <v>0.09042</v>
      </c>
      <c r="R191">
        <v>0.12115</v>
      </c>
      <c r="S191" s="3">
        <f t="shared" si="1"/>
        <v>25.365249690466356</v>
      </c>
      <c r="T191">
        <v>0.07194</v>
      </c>
      <c r="U191">
        <v>0.11128</v>
      </c>
      <c r="V191" s="3">
        <f t="shared" si="2"/>
        <v>35.35226455787203</v>
      </c>
      <c r="W191">
        <v>0.08448</v>
      </c>
      <c r="X191">
        <v>0.11829</v>
      </c>
      <c r="Y191" s="3">
        <f t="shared" si="3"/>
        <v>28.582297742835408</v>
      </c>
      <c r="Z191">
        <v>0.05742</v>
      </c>
      <c r="AA191">
        <v>0.10067</v>
      </c>
      <c r="AB191" s="3">
        <f t="shared" si="4"/>
        <v>42.9621535710738</v>
      </c>
      <c r="AC191">
        <v>0.0726</v>
      </c>
      <c r="AD191">
        <v>0.09899</v>
      </c>
      <c r="AE191" s="3">
        <f t="shared" si="5"/>
        <v>26.659258510960697</v>
      </c>
      <c r="AF191">
        <f t="shared" si="6"/>
        <v>2044.33</v>
      </c>
      <c r="AG191" s="20">
        <f t="shared" si="7"/>
        <v>-62.82226089999998</v>
      </c>
      <c r="AH191">
        <f t="shared" si="8"/>
        <v>-80.4239422</v>
      </c>
      <c r="AI191">
        <f t="shared" si="9"/>
        <v>-69.11879730000001</v>
      </c>
      <c r="AJ191">
        <f t="shared" si="10"/>
        <v>-88.4172725</v>
      </c>
      <c r="AK191">
        <f t="shared" si="11"/>
        <v>-53.94986869999999</v>
      </c>
    </row>
    <row r="192" spans="4:37" ht="15">
      <c r="D192" s="36">
        <v>0</v>
      </c>
      <c r="E192" s="4" t="s">
        <v>176</v>
      </c>
      <c r="F192" s="17">
        <v>1963</v>
      </c>
      <c r="G192" s="17">
        <v>2007</v>
      </c>
      <c r="H192" s="4" t="s">
        <v>205</v>
      </c>
      <c r="I192" s="17">
        <v>4</v>
      </c>
      <c r="J192" s="17">
        <v>3</v>
      </c>
      <c r="K192" s="4">
        <v>48</v>
      </c>
      <c r="L192" s="4">
        <v>2015.35</v>
      </c>
      <c r="M192" s="9" t="s">
        <v>38</v>
      </c>
      <c r="N192" s="11" t="s">
        <v>40</v>
      </c>
      <c r="O192" t="s">
        <v>38</v>
      </c>
      <c r="P192" t="s">
        <v>38</v>
      </c>
      <c r="Q192" s="4">
        <v>0.08976</v>
      </c>
      <c r="R192" s="4">
        <v>0.12159</v>
      </c>
      <c r="S192" s="3">
        <f t="shared" si="1"/>
        <v>26.178139649642247</v>
      </c>
      <c r="T192" s="4">
        <v>0.06864</v>
      </c>
      <c r="U192" s="4">
        <v>0.11173</v>
      </c>
      <c r="V192" s="3">
        <f t="shared" si="2"/>
        <v>38.56618634207464</v>
      </c>
      <c r="W192" s="4">
        <v>0.08184</v>
      </c>
      <c r="X192" s="4">
        <v>0.11829</v>
      </c>
      <c r="Y192" s="3">
        <f t="shared" si="3"/>
        <v>30.81410093837181</v>
      </c>
      <c r="Z192" s="4">
        <v>0.0594</v>
      </c>
      <c r="AA192" s="4">
        <v>0.10067</v>
      </c>
      <c r="AB192" s="3">
        <f t="shared" si="4"/>
        <v>40.995331280421176</v>
      </c>
      <c r="AC192" s="4">
        <v>0.09504</v>
      </c>
      <c r="AD192" s="4">
        <v>0.09899</v>
      </c>
      <c r="AE192" s="3">
        <f t="shared" si="5"/>
        <v>3.990302050712188</v>
      </c>
      <c r="AF192">
        <f t="shared" si="6"/>
        <v>2015.35</v>
      </c>
      <c r="AG192" s="20">
        <f t="shared" si="7"/>
        <v>-64.1485905</v>
      </c>
      <c r="AH192">
        <f t="shared" si="8"/>
        <v>-86.84143149999997</v>
      </c>
      <c r="AI192">
        <f t="shared" si="9"/>
        <v>-73.45950750000002</v>
      </c>
      <c r="AJ192">
        <f t="shared" si="10"/>
        <v>-83.17349449999999</v>
      </c>
      <c r="AK192">
        <f t="shared" si="11"/>
        <v>-7.96063249999999</v>
      </c>
    </row>
    <row r="193" spans="4:37" ht="15">
      <c r="D193" s="5">
        <v>0</v>
      </c>
      <c r="E193" t="s">
        <v>177</v>
      </c>
      <c r="F193" s="9">
        <v>1966</v>
      </c>
      <c r="G193" s="9">
        <v>2008</v>
      </c>
      <c r="H193" s="11" t="s">
        <v>42</v>
      </c>
      <c r="I193" s="9">
        <v>5</v>
      </c>
      <c r="J193" s="9" t="s">
        <v>88</v>
      </c>
      <c r="K193">
        <v>70</v>
      </c>
      <c r="L193">
        <v>3364.86</v>
      </c>
      <c r="M193" s="9" t="s">
        <v>38</v>
      </c>
      <c r="N193" t="s">
        <v>201</v>
      </c>
      <c r="O193" t="s">
        <v>38</v>
      </c>
      <c r="P193" t="s">
        <v>38</v>
      </c>
      <c r="Q193">
        <v>0.10626</v>
      </c>
      <c r="R193">
        <v>0.11941</v>
      </c>
      <c r="S193" s="3">
        <f t="shared" si="1"/>
        <v>11.012478016916518</v>
      </c>
      <c r="T193">
        <v>0.1089</v>
      </c>
      <c r="U193">
        <v>0.11217</v>
      </c>
      <c r="V193" s="3">
        <f t="shared" si="2"/>
        <v>2.9152179727199865</v>
      </c>
      <c r="W193">
        <v>0.09504</v>
      </c>
      <c r="X193">
        <v>0.11994</v>
      </c>
      <c r="Y193" s="3">
        <f t="shared" si="3"/>
        <v>20.76038019009505</v>
      </c>
      <c r="Z193">
        <v>0.0764544</v>
      </c>
      <c r="AA193">
        <v>0.10033</v>
      </c>
      <c r="AB193" s="3">
        <f t="shared" si="4"/>
        <v>23.797069670088703</v>
      </c>
      <c r="AC193">
        <v>0.07622999999999999</v>
      </c>
      <c r="AD193">
        <v>0.0989168817204301</v>
      </c>
      <c r="AE193" s="3">
        <f t="shared" si="5"/>
        <v>22.935298126916592</v>
      </c>
      <c r="AF193">
        <f t="shared" si="6"/>
        <v>3364.86</v>
      </c>
      <c r="AG193" s="20">
        <f t="shared" si="7"/>
        <v>-44.24790900000003</v>
      </c>
      <c r="AH193">
        <f t="shared" si="8"/>
        <v>-11.003092200000031</v>
      </c>
      <c r="AI193">
        <f t="shared" si="9"/>
        <v>-83.78501400000002</v>
      </c>
      <c r="AJ193">
        <f t="shared" si="10"/>
        <v>-80.338051416</v>
      </c>
      <c r="AK193">
        <f t="shared" si="11"/>
        <v>-76.33818082580646</v>
      </c>
    </row>
    <row r="194" spans="4:37" ht="15">
      <c r="D194" s="5">
        <v>0</v>
      </c>
      <c r="E194" t="s">
        <v>178</v>
      </c>
      <c r="F194" s="9">
        <v>1961</v>
      </c>
      <c r="G194" s="9">
        <v>2008</v>
      </c>
      <c r="H194" s="11" t="s">
        <v>42</v>
      </c>
      <c r="I194" s="9" t="s">
        <v>135</v>
      </c>
      <c r="J194" s="9">
        <v>2</v>
      </c>
      <c r="K194">
        <v>32</v>
      </c>
      <c r="L194">
        <v>1262.75</v>
      </c>
      <c r="M194" s="9" t="s">
        <v>38</v>
      </c>
      <c r="N194" s="11" t="s">
        <v>40</v>
      </c>
      <c r="O194" t="s">
        <v>38</v>
      </c>
      <c r="P194" t="s">
        <v>38</v>
      </c>
      <c r="Q194">
        <v>0.08052</v>
      </c>
      <c r="R194">
        <v>0.12154</v>
      </c>
      <c r="S194" s="3">
        <f t="shared" si="1"/>
        <v>33.75020569359883</v>
      </c>
      <c r="T194">
        <v>0.07854</v>
      </c>
      <c r="U194">
        <v>0.11168</v>
      </c>
      <c r="V194" s="3">
        <f t="shared" si="2"/>
        <v>29.67406876790831</v>
      </c>
      <c r="W194">
        <v>0.07656</v>
      </c>
      <c r="X194">
        <v>0.1187</v>
      </c>
      <c r="Y194" s="3">
        <f t="shared" si="3"/>
        <v>35.50126368997472</v>
      </c>
      <c r="Z194">
        <v>0.06006</v>
      </c>
      <c r="AA194">
        <v>0.09794</v>
      </c>
      <c r="AB194" s="3">
        <f t="shared" si="4"/>
        <v>38.67674086175209</v>
      </c>
      <c r="AC194">
        <v>0.07867</v>
      </c>
      <c r="AD194">
        <v>0.09845</v>
      </c>
      <c r="AE194" s="3">
        <f t="shared" si="5"/>
        <v>20.091416962925337</v>
      </c>
      <c r="AF194">
        <f t="shared" si="6"/>
        <v>1262.75</v>
      </c>
      <c r="AG194" s="20">
        <f t="shared" si="7"/>
        <v>-51.798005</v>
      </c>
      <c r="AH194">
        <f t="shared" si="8"/>
        <v>-41.847535</v>
      </c>
      <c r="AI194">
        <f t="shared" si="9"/>
        <v>-53.212284999999994</v>
      </c>
      <c r="AJ194">
        <f t="shared" si="10"/>
        <v>-47.832969999999996</v>
      </c>
      <c r="AK194">
        <f t="shared" si="11"/>
        <v>-24.97719499999999</v>
      </c>
    </row>
    <row r="195" spans="4:37" ht="15">
      <c r="D195" s="5">
        <v>0</v>
      </c>
      <c r="E195" t="s">
        <v>173</v>
      </c>
      <c r="F195" s="9">
        <v>1964</v>
      </c>
      <c r="G195" s="9">
        <v>2007</v>
      </c>
      <c r="H195" t="s">
        <v>41</v>
      </c>
      <c r="I195" s="9" t="s">
        <v>112</v>
      </c>
      <c r="J195" s="9">
        <v>4</v>
      </c>
      <c r="K195">
        <v>80</v>
      </c>
      <c r="L195">
        <v>374.04</v>
      </c>
      <c r="M195" s="9" t="s">
        <v>38</v>
      </c>
      <c r="N195" s="11" t="s">
        <v>40</v>
      </c>
      <c r="O195" t="s">
        <v>38</v>
      </c>
      <c r="P195" t="s">
        <v>38</v>
      </c>
      <c r="Q195">
        <v>0.12078</v>
      </c>
      <c r="R195">
        <v>0.12115</v>
      </c>
      <c r="S195" s="3">
        <f t="shared" si="1"/>
        <v>0.30540652084192743</v>
      </c>
      <c r="T195">
        <v>0.08712</v>
      </c>
      <c r="U195">
        <v>0.11123</v>
      </c>
      <c r="V195" s="3">
        <f t="shared" si="2"/>
        <v>21.675806886631293</v>
      </c>
      <c r="W195">
        <v>0.07854</v>
      </c>
      <c r="X195">
        <v>0.11953</v>
      </c>
      <c r="Y195" s="3">
        <f t="shared" si="3"/>
        <v>34.2926461976073</v>
      </c>
      <c r="Z195">
        <v>0.06666</v>
      </c>
      <c r="AA195">
        <v>0.0993</v>
      </c>
      <c r="AB195" s="3">
        <f t="shared" si="4"/>
        <v>32.870090634441084</v>
      </c>
      <c r="AC195">
        <v>0.06996</v>
      </c>
      <c r="AD195">
        <v>0.09939</v>
      </c>
      <c r="AE195" s="3">
        <f t="shared" si="5"/>
        <v>29.61062481134924</v>
      </c>
      <c r="AF195">
        <f t="shared" si="6"/>
        <v>374.04</v>
      </c>
      <c r="AG195" s="20">
        <f t="shared" si="7"/>
        <v>-0.13839479999999826</v>
      </c>
      <c r="AH195">
        <f t="shared" si="8"/>
        <v>-9.018104399999999</v>
      </c>
      <c r="AI195">
        <f t="shared" si="9"/>
        <v>-15.3318996</v>
      </c>
      <c r="AJ195">
        <f t="shared" si="10"/>
        <v>-12.208665600000002</v>
      </c>
      <c r="AK195">
        <f t="shared" si="11"/>
        <v>-11.007997200000005</v>
      </c>
    </row>
    <row r="196" spans="4:37" ht="15">
      <c r="D196" s="5">
        <v>0</v>
      </c>
      <c r="E196" t="s">
        <v>113</v>
      </c>
      <c r="F196" s="9">
        <v>1964</v>
      </c>
      <c r="G196" s="9">
        <v>2007</v>
      </c>
      <c r="H196" t="s">
        <v>41</v>
      </c>
      <c r="I196" s="9" t="s">
        <v>112</v>
      </c>
      <c r="J196" s="9">
        <v>4</v>
      </c>
      <c r="K196">
        <v>80</v>
      </c>
      <c r="L196">
        <v>3491.13</v>
      </c>
      <c r="M196" s="9" t="s">
        <v>38</v>
      </c>
      <c r="N196" s="11" t="s">
        <v>40</v>
      </c>
      <c r="O196" t="s">
        <v>38</v>
      </c>
      <c r="P196" t="s">
        <v>38</v>
      </c>
      <c r="Q196">
        <v>0.11484</v>
      </c>
      <c r="R196">
        <v>0.12159</v>
      </c>
      <c r="S196" s="3">
        <f t="shared" si="1"/>
        <v>5.551443375277572</v>
      </c>
      <c r="T196">
        <v>0.06732</v>
      </c>
      <c r="U196">
        <v>0.11123</v>
      </c>
      <c r="V196" s="3">
        <f t="shared" si="2"/>
        <v>39.476759866942366</v>
      </c>
      <c r="W196">
        <v>0.06798</v>
      </c>
      <c r="X196">
        <v>0.11953</v>
      </c>
      <c r="Y196" s="3">
        <f t="shared" si="3"/>
        <v>43.12724838952564</v>
      </c>
      <c r="Z196">
        <v>0.05214</v>
      </c>
      <c r="AA196">
        <v>0.09964</v>
      </c>
      <c r="AB196" s="3">
        <f t="shared" si="4"/>
        <v>47.671617824167</v>
      </c>
      <c r="AC196">
        <v>0.05346</v>
      </c>
      <c r="AD196">
        <v>0.09939</v>
      </c>
      <c r="AE196" s="3">
        <f t="shared" si="5"/>
        <v>46.21189254452158</v>
      </c>
      <c r="AF196">
        <f t="shared" si="6"/>
        <v>3491.13</v>
      </c>
      <c r="AG196" s="20">
        <f t="shared" si="7"/>
        <v>-23.56512750000002</v>
      </c>
      <c r="AH196">
        <f t="shared" si="8"/>
        <v>-153.29551829999997</v>
      </c>
      <c r="AI196">
        <f t="shared" si="9"/>
        <v>-179.9677515</v>
      </c>
      <c r="AJ196">
        <f t="shared" si="10"/>
        <v>-165.82867500000003</v>
      </c>
      <c r="AK196">
        <f t="shared" si="11"/>
        <v>-160.34760090000003</v>
      </c>
    </row>
    <row r="197" spans="4:37" ht="15">
      <c r="D197" s="5">
        <v>0</v>
      </c>
      <c r="E197" s="87" t="s">
        <v>179</v>
      </c>
      <c r="F197" s="88">
        <v>1970</v>
      </c>
      <c r="G197" s="88">
        <v>2012</v>
      </c>
      <c r="H197" t="s">
        <v>41</v>
      </c>
      <c r="I197" s="9">
        <v>5</v>
      </c>
      <c r="J197" s="9">
        <v>4</v>
      </c>
      <c r="K197">
        <v>60</v>
      </c>
      <c r="L197">
        <v>3190.03</v>
      </c>
      <c r="M197" s="9" t="s">
        <v>38</v>
      </c>
      <c r="N197" s="11" t="s">
        <v>40</v>
      </c>
      <c r="O197" t="s">
        <v>38</v>
      </c>
      <c r="P197" t="s">
        <v>38</v>
      </c>
      <c r="R197">
        <v>0.12159</v>
      </c>
      <c r="S197" s="91">
        <f t="shared" si="1"/>
        <v>100</v>
      </c>
      <c r="T197" s="87"/>
      <c r="U197" s="87">
        <v>0.11039</v>
      </c>
      <c r="V197" s="91">
        <f t="shared" si="2"/>
        <v>100</v>
      </c>
      <c r="W197">
        <v>0.09174</v>
      </c>
      <c r="X197">
        <v>0.1187</v>
      </c>
      <c r="Y197" s="3">
        <f t="shared" si="3"/>
        <v>22.712721145745576</v>
      </c>
      <c r="Z197">
        <v>0.06402</v>
      </c>
      <c r="AA197">
        <v>0.10067</v>
      </c>
      <c r="AB197" s="3">
        <f t="shared" si="4"/>
        <v>36.40607926889838</v>
      </c>
      <c r="AC197">
        <v>0.06468</v>
      </c>
      <c r="AD197">
        <v>0.09899</v>
      </c>
      <c r="AE197" s="3">
        <f t="shared" si="5"/>
        <v>34.660066673401346</v>
      </c>
      <c r="AF197">
        <f t="shared" si="6"/>
        <v>3190.03</v>
      </c>
      <c r="AG197" s="20">
        <f t="shared" si="7"/>
        <v>-387.87574770000003</v>
      </c>
      <c r="AH197">
        <f t="shared" si="8"/>
        <v>-352.1474117</v>
      </c>
      <c r="AI197">
        <f t="shared" si="9"/>
        <v>-86.0032088</v>
      </c>
      <c r="AJ197">
        <f t="shared" si="10"/>
        <v>-116.91459950000001</v>
      </c>
      <c r="AK197">
        <f t="shared" si="11"/>
        <v>-109.44992929999998</v>
      </c>
    </row>
    <row r="198" spans="4:37" ht="15">
      <c r="D198" s="5">
        <v>0</v>
      </c>
      <c r="E198" s="87" t="s">
        <v>180</v>
      </c>
      <c r="F198" s="88">
        <v>1971</v>
      </c>
      <c r="G198" s="88">
        <v>2012</v>
      </c>
      <c r="H198" t="s">
        <v>41</v>
      </c>
      <c r="I198" s="9">
        <v>5</v>
      </c>
      <c r="J198" s="9">
        <v>4</v>
      </c>
      <c r="K198">
        <v>60</v>
      </c>
      <c r="L198">
        <v>3191.2</v>
      </c>
      <c r="M198" s="9" t="s">
        <v>38</v>
      </c>
      <c r="N198" s="11" t="s">
        <v>40</v>
      </c>
      <c r="O198" t="s">
        <v>38</v>
      </c>
      <c r="P198" t="s">
        <v>38</v>
      </c>
      <c r="R198">
        <v>0.12072</v>
      </c>
      <c r="S198" s="91">
        <f t="shared" si="1"/>
        <v>100</v>
      </c>
      <c r="T198" s="87"/>
      <c r="U198" s="87">
        <v>0.11039</v>
      </c>
      <c r="V198" s="91">
        <f t="shared" si="2"/>
        <v>100</v>
      </c>
      <c r="W198">
        <v>0.09372</v>
      </c>
      <c r="X198">
        <v>0.11787</v>
      </c>
      <c r="Y198" s="3">
        <f t="shared" si="3"/>
        <v>20.488673962840423</v>
      </c>
      <c r="Z198">
        <v>0.06336</v>
      </c>
      <c r="AA198">
        <v>0.10033</v>
      </c>
      <c r="AB198" s="3">
        <f t="shared" si="4"/>
        <v>36.848400279079044</v>
      </c>
      <c r="AC198">
        <v>0.07854</v>
      </c>
      <c r="AD198">
        <v>0.09852</v>
      </c>
      <c r="AE198" s="3">
        <f t="shared" si="5"/>
        <v>20.28014616321559</v>
      </c>
      <c r="AF198">
        <f t="shared" si="6"/>
        <v>3191.2</v>
      </c>
      <c r="AG198" s="20">
        <f t="shared" si="7"/>
        <v>-385.24166399999996</v>
      </c>
      <c r="AH198">
        <f t="shared" si="8"/>
        <v>-352.276568</v>
      </c>
      <c r="AI198">
        <f t="shared" si="9"/>
        <v>-77.06748000000002</v>
      </c>
      <c r="AJ198">
        <f t="shared" si="10"/>
        <v>-117.97866400000001</v>
      </c>
      <c r="AK198">
        <f t="shared" si="11"/>
        <v>-63.76017599999999</v>
      </c>
    </row>
    <row r="199" spans="4:37" ht="15">
      <c r="D199" s="5">
        <v>0</v>
      </c>
      <c r="E199" t="s">
        <v>181</v>
      </c>
      <c r="F199" s="9">
        <v>1969</v>
      </c>
      <c r="G199" s="9">
        <v>1999</v>
      </c>
      <c r="H199" t="s">
        <v>41</v>
      </c>
      <c r="I199" s="9">
        <v>5</v>
      </c>
      <c r="J199" s="9">
        <v>4</v>
      </c>
      <c r="K199">
        <v>70</v>
      </c>
      <c r="L199">
        <v>3327.7</v>
      </c>
      <c r="M199" s="9" t="s">
        <v>38</v>
      </c>
      <c r="N199" s="11" t="s">
        <v>40</v>
      </c>
      <c r="O199" t="s">
        <v>38</v>
      </c>
      <c r="P199" t="s">
        <v>38</v>
      </c>
      <c r="Q199">
        <v>0.08646</v>
      </c>
      <c r="R199">
        <v>0.12067</v>
      </c>
      <c r="S199" s="3">
        <f t="shared" si="1"/>
        <v>28.350045578851407</v>
      </c>
      <c r="T199">
        <v>0.08844</v>
      </c>
      <c r="U199">
        <v>0.11173</v>
      </c>
      <c r="V199" s="3">
        <f t="shared" si="2"/>
        <v>20.844893940750026</v>
      </c>
      <c r="W199">
        <v>0.08712</v>
      </c>
      <c r="X199">
        <v>0.11823</v>
      </c>
      <c r="Y199" s="3">
        <f t="shared" si="3"/>
        <v>26.313118497843192</v>
      </c>
      <c r="Z199">
        <v>0.07194</v>
      </c>
      <c r="AA199">
        <v>0.09964</v>
      </c>
      <c r="AB199" s="3">
        <f t="shared" si="4"/>
        <v>27.80008028904055</v>
      </c>
      <c r="AC199">
        <v>0.07458</v>
      </c>
      <c r="AD199">
        <v>0.0975</v>
      </c>
      <c r="AE199" s="3">
        <f t="shared" si="5"/>
        <v>23.507692307692324</v>
      </c>
      <c r="AF199">
        <f t="shared" si="6"/>
        <v>3327.7</v>
      </c>
      <c r="AG199" s="20">
        <f t="shared" si="7"/>
        <v>-113.84061700000001</v>
      </c>
      <c r="AH199">
        <f t="shared" si="8"/>
        <v>-77.50213299999997</v>
      </c>
      <c r="AI199">
        <f t="shared" si="9"/>
        <v>-103.52474699999999</v>
      </c>
      <c r="AJ199">
        <f t="shared" si="10"/>
        <v>-92.17729</v>
      </c>
      <c r="AK199">
        <f t="shared" si="11"/>
        <v>-76.27088400000002</v>
      </c>
    </row>
    <row r="200" spans="4:37" ht="15">
      <c r="D200" s="5">
        <v>0</v>
      </c>
      <c r="E200" s="87" t="s">
        <v>182</v>
      </c>
      <c r="F200" s="88">
        <v>1971</v>
      </c>
      <c r="G200" s="88">
        <v>2013</v>
      </c>
      <c r="H200" t="s">
        <v>41</v>
      </c>
      <c r="I200" s="9">
        <v>5</v>
      </c>
      <c r="J200" s="9">
        <v>4</v>
      </c>
      <c r="K200">
        <v>60</v>
      </c>
      <c r="L200">
        <v>3190.14</v>
      </c>
      <c r="M200" s="9" t="s">
        <v>38</v>
      </c>
      <c r="N200" s="11" t="s">
        <v>40</v>
      </c>
      <c r="O200" t="s">
        <v>38</v>
      </c>
      <c r="P200" t="s">
        <v>38</v>
      </c>
      <c r="Q200" s="87"/>
      <c r="R200" s="87">
        <v>0.11985</v>
      </c>
      <c r="S200" s="91">
        <f>100-Q200/R200*100</f>
        <v>100</v>
      </c>
      <c r="T200" s="87"/>
      <c r="U200" s="87">
        <v>0.11217</v>
      </c>
      <c r="V200" s="91">
        <f>100-T200/U200*100</f>
        <v>100</v>
      </c>
      <c r="W200" s="87"/>
      <c r="X200" s="87">
        <v>0.11705</v>
      </c>
      <c r="Y200" s="91">
        <f>100-W200/X200*100</f>
        <v>100</v>
      </c>
      <c r="Z200">
        <v>0.0957</v>
      </c>
      <c r="AA200">
        <v>0.09897</v>
      </c>
      <c r="AB200" s="3">
        <f>100-Z200/AA200*100</f>
        <v>3.3040315247044703</v>
      </c>
      <c r="AC200">
        <v>0.07062</v>
      </c>
      <c r="AD200">
        <v>0.09805</v>
      </c>
      <c r="AE200" s="3">
        <f>100-AC200/AD200*100</f>
        <v>27.975522692503816</v>
      </c>
      <c r="AF200">
        <f t="shared" si="6"/>
        <v>3190.14</v>
      </c>
      <c r="AG200" s="20">
        <f t="shared" si="7"/>
        <v>-382.338279</v>
      </c>
      <c r="AH200">
        <f t="shared" si="8"/>
        <v>-357.8380038</v>
      </c>
      <c r="AI200">
        <f t="shared" si="9"/>
        <v>-373.405887</v>
      </c>
      <c r="AJ200">
        <f t="shared" si="10"/>
        <v>-10.431757800000028</v>
      </c>
      <c r="AK200">
        <f t="shared" si="11"/>
        <v>-87.50554019999998</v>
      </c>
    </row>
    <row r="201" spans="4:37" ht="15">
      <c r="D201" s="5">
        <v>0</v>
      </c>
      <c r="E201" s="87" t="s">
        <v>174</v>
      </c>
      <c r="F201" s="88">
        <v>1972</v>
      </c>
      <c r="G201" s="88">
        <v>2011</v>
      </c>
      <c r="H201" s="11" t="s">
        <v>42</v>
      </c>
      <c r="I201" s="9">
        <v>5</v>
      </c>
      <c r="J201" s="9">
        <v>6</v>
      </c>
      <c r="K201">
        <v>90</v>
      </c>
      <c r="L201">
        <v>4323.39</v>
      </c>
      <c r="M201" s="9" t="s">
        <v>38</v>
      </c>
      <c r="N201" s="11" t="s">
        <v>40</v>
      </c>
      <c r="O201" t="s">
        <v>38</v>
      </c>
      <c r="P201" t="s">
        <v>38</v>
      </c>
      <c r="Q201" s="87"/>
      <c r="R201" s="87">
        <v>0.12072</v>
      </c>
      <c r="S201" s="91">
        <f>100-Q201/R201*100</f>
        <v>100</v>
      </c>
      <c r="T201" s="87"/>
      <c r="U201" s="87">
        <v>0.11128</v>
      </c>
      <c r="V201" s="91">
        <f>100-T201/U201*100</f>
        <v>100</v>
      </c>
      <c r="W201">
        <v>0.0759</v>
      </c>
      <c r="X201">
        <v>0.11734</v>
      </c>
      <c r="Y201" s="3">
        <f>100-W201/X201*100</f>
        <v>35.31617521731721</v>
      </c>
      <c r="Z201">
        <v>0.05742</v>
      </c>
      <c r="AA201">
        <v>0.10033</v>
      </c>
      <c r="AB201" s="3">
        <f>100-Z201/AA201*100</f>
        <v>42.76886275291538</v>
      </c>
      <c r="AC201">
        <v>0.06402</v>
      </c>
      <c r="AD201">
        <v>0.0975</v>
      </c>
      <c r="AE201" s="3">
        <f>100-AC201/AD201*100</f>
        <v>34.338461538461544</v>
      </c>
      <c r="AF201">
        <f>+L201</f>
        <v>4323.39</v>
      </c>
      <c r="AG201" s="20">
        <f>+$AF201*(Q201-R201)</f>
        <v>-521.9196408</v>
      </c>
      <c r="AH201">
        <f>+AF201*(T201-U201)</f>
        <v>-481.1068392000001</v>
      </c>
      <c r="AI201">
        <f>+AF201*(W201-X201)</f>
        <v>-179.16128160000002</v>
      </c>
      <c r="AJ201">
        <f>+AF201*(Z201-AA201)</f>
        <v>-185.51666490000002</v>
      </c>
      <c r="AK201">
        <f>+AF201*(AC201-AD201)</f>
        <v>-144.74709720000004</v>
      </c>
    </row>
    <row r="202" spans="4:37" ht="15">
      <c r="D202" s="5">
        <v>0</v>
      </c>
      <c r="E202" s="87" t="s">
        <v>114</v>
      </c>
      <c r="F202" s="88">
        <v>1967</v>
      </c>
      <c r="G202" s="88">
        <v>2010</v>
      </c>
      <c r="H202" t="s">
        <v>41</v>
      </c>
      <c r="I202" s="9">
        <v>5</v>
      </c>
      <c r="J202" s="9">
        <v>4</v>
      </c>
      <c r="K202">
        <v>70</v>
      </c>
      <c r="L202">
        <v>3342.28</v>
      </c>
      <c r="M202" s="9" t="s">
        <v>38</v>
      </c>
      <c r="N202" s="11" t="s">
        <v>40</v>
      </c>
      <c r="O202" t="s">
        <v>38</v>
      </c>
      <c r="P202" t="s">
        <v>38</v>
      </c>
      <c r="Q202" s="87"/>
      <c r="R202" s="87">
        <v>0.12024</v>
      </c>
      <c r="S202" s="91">
        <f>100-Q202/R202*100</f>
        <v>100</v>
      </c>
      <c r="T202">
        <v>0.0759</v>
      </c>
      <c r="U202">
        <v>0.11217</v>
      </c>
      <c r="V202" s="3">
        <f>100-T202/U202*100</f>
        <v>32.334848890077566</v>
      </c>
      <c r="W202">
        <v>0.07524</v>
      </c>
      <c r="X202">
        <v>0.11781</v>
      </c>
      <c r="Y202" s="3">
        <f>100-W202/X202*100</f>
        <v>36.1344537815126</v>
      </c>
      <c r="Z202">
        <v>0.0627</v>
      </c>
      <c r="AA202">
        <v>0.0993</v>
      </c>
      <c r="AB202" s="3">
        <f>100-Z202/AA202*100</f>
        <v>36.85800604229607</v>
      </c>
      <c r="AC202">
        <v>0.06006</v>
      </c>
      <c r="AD202">
        <v>0.0975</v>
      </c>
      <c r="AE202" s="3">
        <f>100-AC202/AD202*100</f>
        <v>38.4</v>
      </c>
      <c r="AF202">
        <f>+L202</f>
        <v>3342.28</v>
      </c>
      <c r="AG202" s="20">
        <f>+$AF202*(Q202-R202)</f>
        <v>-401.87574720000003</v>
      </c>
      <c r="AH202">
        <f>+AF202*(T202-U202)</f>
        <v>-121.22449560000004</v>
      </c>
      <c r="AI202">
        <f>+AF202*(W202-X202)</f>
        <v>-142.28085959999999</v>
      </c>
      <c r="AJ202">
        <f>+AF202*(Z202-AA202)</f>
        <v>-122.32744799999999</v>
      </c>
      <c r="AK202">
        <f>+AF202*(AC202-AD202)</f>
        <v>-125.13496320000002</v>
      </c>
    </row>
    <row r="203" spans="4:33" ht="15">
      <c r="D203" s="5">
        <v>0</v>
      </c>
      <c r="E203" s="87" t="s">
        <v>184</v>
      </c>
      <c r="F203" s="88">
        <v>1968</v>
      </c>
      <c r="G203" s="88">
        <v>2012</v>
      </c>
      <c r="H203" t="s">
        <v>41</v>
      </c>
      <c r="I203" s="9">
        <v>5</v>
      </c>
      <c r="J203" s="9">
        <v>8</v>
      </c>
      <c r="K203">
        <v>120</v>
      </c>
      <c r="L203">
        <v>5730.2</v>
      </c>
      <c r="M203" s="9" t="s">
        <v>38</v>
      </c>
      <c r="N203" s="11" t="s">
        <v>40</v>
      </c>
      <c r="O203" t="s">
        <v>38</v>
      </c>
      <c r="P203" t="s">
        <v>38</v>
      </c>
      <c r="Q203" s="87"/>
      <c r="R203" s="87"/>
      <c r="S203" s="91"/>
      <c r="T203">
        <v>0.099</v>
      </c>
      <c r="U203">
        <v>0.11217</v>
      </c>
      <c r="V203" s="3">
        <f>100-T203/U203*100</f>
        <v>11.741107247927246</v>
      </c>
      <c r="W203">
        <v>0.08448</v>
      </c>
      <c r="X203">
        <v>0.11994</v>
      </c>
      <c r="Y203" s="3">
        <f>100-W203/X203*100</f>
        <v>29.564782391195592</v>
      </c>
      <c r="Z203">
        <v>0.06732</v>
      </c>
      <c r="AA203">
        <v>0.10033</v>
      </c>
      <c r="AB203" s="3">
        <f>100-Z203/AA203*100</f>
        <v>32.90142529652148</v>
      </c>
      <c r="AC203">
        <v>0.0726</v>
      </c>
      <c r="AD203">
        <v>0.09892</v>
      </c>
      <c r="AE203" s="3">
        <f>100-AC203/AD203*100</f>
        <v>26.607359482410033</v>
      </c>
      <c r="AG203" s="20"/>
    </row>
    <row r="204" spans="4:37" ht="12.75">
      <c r="D204" s="5"/>
      <c r="R204" s="22">
        <f>AVERAGE(R191:R203)</f>
        <v>0.12085166666666665</v>
      </c>
      <c r="U204" s="22">
        <f>AVERAGE(U191:U203)</f>
        <v>0.11150923076923079</v>
      </c>
      <c r="X204" s="22">
        <f>AVERAGE(X191:X203)</f>
        <v>0.11855538461538462</v>
      </c>
      <c r="AA204" s="22">
        <f>AVERAGE(AA191:AA203)</f>
        <v>0.09985538461538462</v>
      </c>
      <c r="AD204" s="22">
        <f>AVERAGE(AD191:AD203)</f>
        <v>0.09854668320926384</v>
      </c>
      <c r="AF204">
        <f>SUM(AF191:AF203)</f>
        <v>33117.200000000004</v>
      </c>
      <c r="AG204" s="94">
        <f>SUM(AG191:AG202)/$AF204/$R204*100</f>
        <v>-60.960722429555204</v>
      </c>
      <c r="AH204" s="94">
        <f>SUM(AH191:AH202)/$AF204/$U204*100</f>
        <v>-57.53040488641567</v>
      </c>
      <c r="AI204" s="94">
        <f>SUM(AI191:AI202)/$AF204/$X204*100</f>
        <v>-36.58271434084728</v>
      </c>
      <c r="AJ204" s="94">
        <f>SUM(AJ191:AJ202)/$AF204/$AA204*100</f>
        <v>-33.96338297869733</v>
      </c>
      <c r="AK204" s="94">
        <f>SUM(AK191:AK202)/$AF204/$AD204*100</f>
        <v>-28.84706725956297</v>
      </c>
    </row>
    <row r="207" spans="23:28" ht="12.75">
      <c r="W207" s="2"/>
      <c r="X207" s="2" t="s">
        <v>0</v>
      </c>
      <c r="Y207" s="2" t="s">
        <v>1</v>
      </c>
      <c r="Z207" s="2" t="s">
        <v>2</v>
      </c>
      <c r="AA207" s="2" t="s">
        <v>3</v>
      </c>
      <c r="AB207" s="2" t="s">
        <v>4</v>
      </c>
    </row>
    <row r="208" spans="5:34" ht="12.75">
      <c r="E208" s="95" t="s">
        <v>208</v>
      </c>
      <c r="W208" s="2" t="s">
        <v>6</v>
      </c>
      <c r="X208">
        <f>AVERAGE(Q191:Q203)</f>
        <v>0.09843428571428571</v>
      </c>
      <c r="Y208">
        <f>AVERAGE(T191:T203)</f>
        <v>0.08286666666666666</v>
      </c>
      <c r="Z208">
        <f>AVERAGE(W191:W203)</f>
        <v>0.08272</v>
      </c>
      <c r="AA208">
        <f>AVERAGE(Z191:Z203)</f>
        <v>0.06573803076923078</v>
      </c>
      <c r="AB208">
        <f>AVERAGE(AC191:AC203)</f>
        <v>0.07162</v>
      </c>
      <c r="AC208" s="2"/>
      <c r="AD208" s="2"/>
      <c r="AE208" s="2"/>
      <c r="AF208" s="2"/>
      <c r="AG208" s="2"/>
      <c r="AH208" s="2"/>
    </row>
    <row r="209" spans="23:28" ht="12.75">
      <c r="W209" s="2" t="s">
        <v>5</v>
      </c>
      <c r="X209">
        <v>0</v>
      </c>
      <c r="Y209">
        <v>0</v>
      </c>
      <c r="Z209" s="44">
        <f>AVERAGE(W136:W140)</f>
        <v>0.11725000000000001</v>
      </c>
      <c r="AA209">
        <f>AVERAGE(Z136:Z140)</f>
        <v>0.083985</v>
      </c>
      <c r="AB209">
        <f>AVERAGE(AC136:AC140)</f>
        <v>0.08593199999999998</v>
      </c>
    </row>
    <row r="210" spans="21:28" ht="12.75">
      <c r="U210" t="s">
        <v>209</v>
      </c>
      <c r="W210" s="2" t="s">
        <v>7</v>
      </c>
      <c r="X210">
        <f>AVERAGE(Q143:Q152)</f>
        <v>0.11761200000000001</v>
      </c>
      <c r="Y210">
        <f>AVERAGE(T143:T152)</f>
        <v>0.114906</v>
      </c>
      <c r="Z210" s="44">
        <f>AVERAGE(W143:W152)</f>
        <v>0.12059499999999998</v>
      </c>
      <c r="AA210">
        <f>AVERAGE(Z143:Z152)</f>
        <v>0.0976274</v>
      </c>
      <c r="AB210">
        <f>AVERAGE(AC143:AC152)</f>
        <v>0.10931777777777779</v>
      </c>
    </row>
    <row r="211" spans="23:28" ht="12.75">
      <c r="W211" s="2" t="s">
        <v>8</v>
      </c>
      <c r="X211">
        <f>AVERAGE(Q155:Q174)</f>
        <v>0.11462000000000001</v>
      </c>
      <c r="Y211">
        <f>AVERAGE(T155:T174)</f>
        <v>0.1112931</v>
      </c>
      <c r="Z211" s="44">
        <f>AVERAGE(W155:W174)</f>
        <v>0.11439099999999999</v>
      </c>
      <c r="AA211">
        <f>AVERAGE(Z155:Z174)</f>
        <v>0.08990947368421053</v>
      </c>
      <c r="AB211">
        <f>AVERAGE(AC155:AC174)</f>
        <v>0.09851368421052634</v>
      </c>
    </row>
    <row r="212" spans="23:28" ht="12.75">
      <c r="W212" s="2" t="s">
        <v>9</v>
      </c>
      <c r="X212">
        <f>AVERAGE(Q177:Q188)</f>
        <v>0.12518</v>
      </c>
      <c r="Y212">
        <f>AVERAGE(T177:T188)</f>
        <v>0.12127499999999998</v>
      </c>
      <c r="Z212" s="44">
        <f>AVERAGE(W177:W188)</f>
        <v>0.12631249999999997</v>
      </c>
      <c r="AA212">
        <f>AVERAGE(Z177:Z188)</f>
        <v>0.10423566666666667</v>
      </c>
      <c r="AB212">
        <f>AVERAGE(AC177:AC188)</f>
        <v>0.11377</v>
      </c>
    </row>
    <row r="213" spans="23:28" ht="12.75">
      <c r="W213" s="2" t="s">
        <v>10</v>
      </c>
      <c r="X213">
        <f>AVERAGE(R141,R153,R175,R189,R204)</f>
        <v>0.12070805964912279</v>
      </c>
      <c r="Y213">
        <f>AVERAGE(U141,U153,U175,U189,U204)</f>
        <v>0.11149674615384615</v>
      </c>
      <c r="Z213">
        <f>AVERAGE(X141,X153,X175,X189,X204)</f>
        <v>0.11888204358974361</v>
      </c>
      <c r="AA213" s="4">
        <f>AVERAGE(AA141,AA153,AA175,AA189,AA204)</f>
        <v>0.09951134358974359</v>
      </c>
      <c r="AB213">
        <f>AVERAGE(AD141,AD153,AD175,AD189,AD204)</f>
        <v>0.0987126699751861</v>
      </c>
    </row>
    <row r="216" ht="12.75">
      <c r="D216" s="2"/>
    </row>
    <row r="220" spans="5:6" ht="12.75">
      <c r="E220" s="2"/>
      <c r="F220" s="8"/>
    </row>
    <row r="222" spans="2:13" ht="12.75">
      <c r="B222" s="2" t="s">
        <v>125</v>
      </c>
      <c r="F222"/>
      <c r="G222"/>
      <c r="I222"/>
      <c r="J222"/>
      <c r="M222"/>
    </row>
    <row r="223" spans="6:13" ht="12.75">
      <c r="F223"/>
      <c r="G223"/>
      <c r="I223"/>
      <c r="J223"/>
      <c r="M223"/>
    </row>
    <row r="224" spans="6:13" ht="12.75">
      <c r="F224"/>
      <c r="G224"/>
      <c r="I224"/>
      <c r="J224"/>
      <c r="M224"/>
    </row>
    <row r="225" spans="6:13" ht="12.75">
      <c r="F225"/>
      <c r="G225"/>
      <c r="I225"/>
      <c r="J225"/>
      <c r="M225"/>
    </row>
    <row r="226" spans="6:13" ht="12.75">
      <c r="F226"/>
      <c r="G226"/>
      <c r="I226"/>
      <c r="J226"/>
      <c r="M226"/>
    </row>
    <row r="227" spans="6:13" ht="12.75">
      <c r="F227"/>
      <c r="G227"/>
      <c r="I227"/>
      <c r="J227"/>
      <c r="M227"/>
    </row>
    <row r="228" spans="6:13" ht="12.75">
      <c r="F228"/>
      <c r="G228"/>
      <c r="I228"/>
      <c r="J228"/>
      <c r="M228"/>
    </row>
    <row r="229" spans="5:13" ht="12.75">
      <c r="E229">
        <v>11</v>
      </c>
      <c r="F229">
        <v>12</v>
      </c>
      <c r="G229">
        <v>13</v>
      </c>
      <c r="H229">
        <v>14</v>
      </c>
      <c r="I229">
        <v>15</v>
      </c>
      <c r="J229"/>
      <c r="K229" t="s">
        <v>117</v>
      </c>
      <c r="M229"/>
    </row>
    <row r="230" spans="2:13" ht="12.75">
      <c r="B230" t="s">
        <v>222</v>
      </c>
      <c r="D230" t="s">
        <v>123</v>
      </c>
      <c r="E230">
        <v>0.098</v>
      </c>
      <c r="F230">
        <v>0.082</v>
      </c>
      <c r="G230">
        <v>0.082</v>
      </c>
      <c r="H230">
        <v>0.066</v>
      </c>
      <c r="I230">
        <v>0.071</v>
      </c>
      <c r="J230"/>
      <c r="M230"/>
    </row>
    <row r="231" spans="4:13" ht="12.75">
      <c r="D231" t="s">
        <v>124</v>
      </c>
      <c r="E231" s="55">
        <v>0</v>
      </c>
      <c r="F231" s="55">
        <v>0.17</v>
      </c>
      <c r="G231" s="55">
        <v>0.34</v>
      </c>
      <c r="H231" s="55">
        <v>0.34</v>
      </c>
      <c r="I231" s="55">
        <v>0.29</v>
      </c>
      <c r="J231"/>
      <c r="K231" t="s">
        <v>127</v>
      </c>
      <c r="M231"/>
    </row>
    <row r="232" spans="6:13" ht="12.75">
      <c r="F232"/>
      <c r="G232"/>
      <c r="I232"/>
      <c r="J232"/>
      <c r="M232"/>
    </row>
    <row r="233" spans="6:13" ht="12.75">
      <c r="F233"/>
      <c r="G233"/>
      <c r="I233"/>
      <c r="J233"/>
      <c r="M233"/>
    </row>
    <row r="234" spans="6:13" ht="12.75">
      <c r="F234"/>
      <c r="G234"/>
      <c r="I234"/>
      <c r="J234"/>
      <c r="M234"/>
    </row>
    <row r="235" spans="6:13" ht="12.75">
      <c r="F235"/>
      <c r="G235"/>
      <c r="I235"/>
      <c r="J235"/>
      <c r="M235"/>
    </row>
    <row r="236" spans="6:13" ht="12.75">
      <c r="F236"/>
      <c r="G236"/>
      <c r="I236"/>
      <c r="J236"/>
      <c r="M236"/>
    </row>
    <row r="237" spans="5:13" ht="12.75">
      <c r="E237">
        <v>11</v>
      </c>
      <c r="F237">
        <v>12</v>
      </c>
      <c r="G237">
        <v>13</v>
      </c>
      <c r="H237">
        <v>14</v>
      </c>
      <c r="I237">
        <v>15</v>
      </c>
      <c r="J237"/>
      <c r="K237" t="s">
        <v>117</v>
      </c>
      <c r="M237"/>
    </row>
    <row r="238" spans="2:13" ht="12.75">
      <c r="B238" t="s">
        <v>223</v>
      </c>
      <c r="D238" t="s">
        <v>123</v>
      </c>
      <c r="E238" s="51">
        <f>E230*1160</f>
        <v>113.68</v>
      </c>
      <c r="F238" s="51">
        <f>F230*1160</f>
        <v>95.12</v>
      </c>
      <c r="G238" s="51">
        <f>G230*1160</f>
        <v>95.12</v>
      </c>
      <c r="H238" s="51">
        <f>H230*1160</f>
        <v>76.56</v>
      </c>
      <c r="I238" s="51">
        <f>I230*1160</f>
        <v>82.36</v>
      </c>
      <c r="J238"/>
      <c r="M238"/>
    </row>
    <row r="239" spans="4:13" ht="12.75">
      <c r="D239" t="s">
        <v>124</v>
      </c>
      <c r="E239" s="55">
        <v>0</v>
      </c>
      <c r="F239" s="55">
        <v>0.17</v>
      </c>
      <c r="G239" s="55">
        <v>0.34</v>
      </c>
      <c r="H239" s="55">
        <v>0.34</v>
      </c>
      <c r="I239" s="55">
        <v>0.29</v>
      </c>
      <c r="J239"/>
      <c r="K239" t="s">
        <v>127</v>
      </c>
      <c r="M239"/>
    </row>
    <row r="240" spans="6:13" ht="12.75">
      <c r="F240"/>
      <c r="G240"/>
      <c r="I240"/>
      <c r="J240"/>
      <c r="M240"/>
    </row>
    <row r="241" spans="6:18" ht="12.75">
      <c r="F241"/>
      <c r="G241"/>
      <c r="I241"/>
      <c r="J241"/>
      <c r="L241" s="2" t="s">
        <v>220</v>
      </c>
      <c r="M241"/>
      <c r="N241" s="9"/>
      <c r="O241" s="9"/>
      <c r="Q241" s="9"/>
      <c r="R241" s="9"/>
    </row>
    <row r="242" spans="6:18" ht="12.75">
      <c r="F242"/>
      <c r="G242"/>
      <c r="I242"/>
      <c r="J242"/>
      <c r="M242" s="2" t="s">
        <v>221</v>
      </c>
      <c r="N242" s="8"/>
      <c r="O242" s="9"/>
      <c r="Q242" s="9"/>
      <c r="R242" s="9"/>
    </row>
    <row r="243" spans="6:13" ht="12.75">
      <c r="F243"/>
      <c r="G243"/>
      <c r="I243"/>
      <c r="J243"/>
      <c r="M243"/>
    </row>
    <row r="244" spans="6:13" ht="12.75">
      <c r="F244"/>
      <c r="G244"/>
      <c r="I244"/>
      <c r="J244"/>
      <c r="M244"/>
    </row>
    <row r="245" spans="6:13" ht="12.75">
      <c r="F245"/>
      <c r="G245"/>
      <c r="I245"/>
      <c r="J245"/>
      <c r="M245"/>
    </row>
    <row r="246" spans="6:13" ht="12.75">
      <c r="F246"/>
      <c r="G246"/>
      <c r="I246"/>
      <c r="J246"/>
      <c r="M246"/>
    </row>
    <row r="247" spans="6:13" ht="12.75">
      <c r="F247"/>
      <c r="G247"/>
      <c r="I247"/>
      <c r="J247"/>
      <c r="M247"/>
    </row>
    <row r="248" spans="6:13" ht="12.75">
      <c r="F248"/>
      <c r="G248"/>
      <c r="I248"/>
      <c r="J248"/>
      <c r="M248"/>
    </row>
    <row r="249" spans="6:13" ht="12.75">
      <c r="F249"/>
      <c r="G249"/>
      <c r="I249"/>
      <c r="J249"/>
      <c r="M249"/>
    </row>
    <row r="250" spans="6:13" ht="12.75">
      <c r="F250"/>
      <c r="G250"/>
      <c r="I250"/>
      <c r="J250"/>
      <c r="M250"/>
    </row>
    <row r="251" spans="6:13" ht="12.75">
      <c r="F251"/>
      <c r="G251"/>
      <c r="I251"/>
      <c r="J251"/>
      <c r="M251"/>
    </row>
    <row r="252" spans="6:13" ht="12.75">
      <c r="F252"/>
      <c r="G252"/>
      <c r="I252"/>
      <c r="J252"/>
      <c r="M252"/>
    </row>
    <row r="253" spans="6:13" ht="12.75">
      <c r="F253"/>
      <c r="G253"/>
      <c r="I253"/>
      <c r="J253"/>
      <c r="M253"/>
    </row>
    <row r="254" spans="6:13" ht="12.75">
      <c r="F254"/>
      <c r="G254"/>
      <c r="I254"/>
      <c r="J254"/>
      <c r="M254"/>
    </row>
    <row r="255" spans="6:13" ht="12.75">
      <c r="F255"/>
      <c r="G255"/>
      <c r="I255"/>
      <c r="J255"/>
      <c r="M255"/>
    </row>
    <row r="256" spans="6:13" ht="12.75">
      <c r="F256"/>
      <c r="G256"/>
      <c r="I256"/>
      <c r="J256"/>
      <c r="M256"/>
    </row>
    <row r="257" spans="6:13" ht="12.75">
      <c r="F257"/>
      <c r="G257"/>
      <c r="I257"/>
      <c r="J257"/>
      <c r="M257"/>
    </row>
    <row r="258" spans="6:13" ht="12.75">
      <c r="F258"/>
      <c r="G258"/>
      <c r="I258"/>
      <c r="J258"/>
      <c r="M258"/>
    </row>
    <row r="259" spans="6:13" ht="12.75">
      <c r="F259"/>
      <c r="G259"/>
      <c r="I259"/>
      <c r="J259"/>
      <c r="M259"/>
    </row>
    <row r="260" spans="6:13" ht="12.75">
      <c r="F260"/>
      <c r="G260"/>
      <c r="I260"/>
      <c r="J260"/>
      <c r="M260"/>
    </row>
    <row r="261" spans="6:13" ht="12.75">
      <c r="F261"/>
      <c r="G261"/>
      <c r="I261"/>
      <c r="J261"/>
      <c r="M261"/>
    </row>
    <row r="262" spans="6:13" ht="12.75">
      <c r="F262"/>
      <c r="G262"/>
      <c r="I262"/>
      <c r="J262"/>
      <c r="M262"/>
    </row>
    <row r="263" spans="6:13" ht="12.75">
      <c r="F263"/>
      <c r="G263"/>
      <c r="I263"/>
      <c r="J263"/>
      <c r="M263"/>
    </row>
    <row r="264" spans="6:13" ht="12.75">
      <c r="F264"/>
      <c r="G264"/>
      <c r="I264"/>
      <c r="J264"/>
      <c r="M264"/>
    </row>
    <row r="265" spans="6:13" ht="12.75">
      <c r="F265"/>
      <c r="G265"/>
      <c r="I265"/>
      <c r="J265"/>
      <c r="M265"/>
    </row>
    <row r="266" spans="2:13" ht="12.75">
      <c r="B266" s="2" t="s">
        <v>126</v>
      </c>
      <c r="F266"/>
      <c r="G266"/>
      <c r="I266"/>
      <c r="J266"/>
      <c r="M266"/>
    </row>
    <row r="269" spans="2:13" ht="12.75">
      <c r="B269" s="2"/>
      <c r="F269"/>
      <c r="G269"/>
      <c r="I269"/>
      <c r="J269"/>
      <c r="M269"/>
    </row>
    <row r="270" spans="6:13" ht="12.75">
      <c r="F270"/>
      <c r="G270"/>
      <c r="I270"/>
      <c r="J270"/>
      <c r="M270"/>
    </row>
    <row r="271" spans="6:13" ht="12.75">
      <c r="F271"/>
      <c r="G271"/>
      <c r="I271"/>
      <c r="J271"/>
      <c r="M271"/>
    </row>
    <row r="272" spans="5:13" ht="12.75">
      <c r="E272" t="s">
        <v>0</v>
      </c>
      <c r="F272" t="s">
        <v>1</v>
      </c>
      <c r="G272" t="s">
        <v>2</v>
      </c>
      <c r="H272" t="s">
        <v>3</v>
      </c>
      <c r="I272" t="s">
        <v>4</v>
      </c>
      <c r="J272"/>
      <c r="K272" t="s">
        <v>117</v>
      </c>
      <c r="M272"/>
    </row>
    <row r="273" spans="4:13" ht="12.75">
      <c r="D273" t="s">
        <v>6</v>
      </c>
      <c r="E273">
        <v>0.09843428571428571</v>
      </c>
      <c r="F273">
        <v>0.08286666666666666</v>
      </c>
      <c r="G273">
        <v>0.08272</v>
      </c>
      <c r="H273">
        <v>0.06573803076923078</v>
      </c>
      <c r="I273">
        <v>0.07162</v>
      </c>
      <c r="J273"/>
      <c r="M273"/>
    </row>
    <row r="274" spans="2:13" ht="12.75">
      <c r="B274" t="s">
        <v>116</v>
      </c>
      <c r="D274" t="s">
        <v>7</v>
      </c>
      <c r="E274">
        <v>0.11761200000000001</v>
      </c>
      <c r="F274">
        <v>0.114906</v>
      </c>
      <c r="G274">
        <v>0.12059499999999998</v>
      </c>
      <c r="H274">
        <v>0.0976274</v>
      </c>
      <c r="I274">
        <v>0.10931777777777779</v>
      </c>
      <c r="J274"/>
      <c r="M274"/>
    </row>
    <row r="275" spans="4:13" ht="12.75">
      <c r="D275" t="s">
        <v>8</v>
      </c>
      <c r="E275">
        <v>0.11462000000000001</v>
      </c>
      <c r="F275">
        <v>0.1112931</v>
      </c>
      <c r="G275">
        <v>0.11439099999999999</v>
      </c>
      <c r="H275">
        <v>0.08990947368421053</v>
      </c>
      <c r="I275">
        <v>0.09851368421052634</v>
      </c>
      <c r="J275"/>
      <c r="M275"/>
    </row>
    <row r="276" spans="6:13" ht="12.75">
      <c r="F276"/>
      <c r="G276"/>
      <c r="I276"/>
      <c r="J276"/>
      <c r="M276"/>
    </row>
    <row r="277" spans="6:13" ht="12.75">
      <c r="F277"/>
      <c r="G277"/>
      <c r="I277"/>
      <c r="J277"/>
      <c r="M277"/>
    </row>
    <row r="278" spans="6:13" ht="12.75">
      <c r="F278"/>
      <c r="G278"/>
      <c r="I278"/>
      <c r="J278"/>
      <c r="M278"/>
    </row>
    <row r="279" spans="6:13" ht="12.75">
      <c r="F279"/>
      <c r="G279"/>
      <c r="I279"/>
      <c r="J279"/>
      <c r="M279"/>
    </row>
    <row r="280" spans="6:13" ht="12.75">
      <c r="F280"/>
      <c r="G280"/>
      <c r="I280"/>
      <c r="J280"/>
      <c r="M280"/>
    </row>
    <row r="281" spans="6:13" ht="12.75">
      <c r="F281"/>
      <c r="G281"/>
      <c r="I281"/>
      <c r="J281"/>
      <c r="M281"/>
    </row>
    <row r="282" spans="6:13" ht="12.75">
      <c r="F282"/>
      <c r="G282"/>
      <c r="I282"/>
      <c r="J282"/>
      <c r="M282"/>
    </row>
    <row r="283" spans="5:13" ht="12.75">
      <c r="E283" s="2" t="s">
        <v>0</v>
      </c>
      <c r="F283" s="2" t="s">
        <v>1</v>
      </c>
      <c r="G283" s="2" t="s">
        <v>2</v>
      </c>
      <c r="H283" s="2" t="s">
        <v>3</v>
      </c>
      <c r="I283" s="2" t="s">
        <v>4</v>
      </c>
      <c r="J283"/>
      <c r="K283" t="s">
        <v>117</v>
      </c>
      <c r="M283"/>
    </row>
    <row r="284" spans="4:17" ht="12.75">
      <c r="D284" t="s">
        <v>6</v>
      </c>
      <c r="E284" s="51">
        <f>E273*1160</f>
        <v>114.18377142857142</v>
      </c>
      <c r="F284" s="51">
        <f>F273*1160</f>
        <v>96.12533333333333</v>
      </c>
      <c r="G284" s="51">
        <f>G273*1160</f>
        <v>95.9552</v>
      </c>
      <c r="H284" s="51">
        <f>H273*1160</f>
        <v>76.2561156923077</v>
      </c>
      <c r="I284" s="51">
        <f>I273*1160</f>
        <v>83.0792</v>
      </c>
      <c r="J284"/>
      <c r="M284" s="2" t="s">
        <v>224</v>
      </c>
      <c r="N284" s="2"/>
      <c r="O284" s="2"/>
      <c r="P284" s="2"/>
      <c r="Q284" s="2"/>
    </row>
    <row r="285" spans="2:17" ht="12.75">
      <c r="B285" t="s">
        <v>119</v>
      </c>
      <c r="D285" t="s">
        <v>7</v>
      </c>
      <c r="E285" s="51">
        <f aca="true" t="shared" si="12" ref="E285:I286">E274*1160</f>
        <v>136.42992</v>
      </c>
      <c r="F285" s="51">
        <f t="shared" si="12"/>
        <v>133.29095999999998</v>
      </c>
      <c r="G285" s="51">
        <f t="shared" si="12"/>
        <v>139.89019999999996</v>
      </c>
      <c r="H285" s="51">
        <f t="shared" si="12"/>
        <v>113.24778400000001</v>
      </c>
      <c r="I285" s="51">
        <f t="shared" si="12"/>
        <v>126.80862222222224</v>
      </c>
      <c r="J285"/>
      <c r="M285" s="2"/>
      <c r="N285" s="2" t="s">
        <v>225</v>
      </c>
      <c r="O285" s="2"/>
      <c r="P285" s="2"/>
      <c r="Q285" s="2"/>
    </row>
    <row r="286" spans="4:13" ht="12.75">
      <c r="D286" t="s">
        <v>8</v>
      </c>
      <c r="E286" s="51">
        <f t="shared" si="12"/>
        <v>132.9592</v>
      </c>
      <c r="F286" s="51">
        <f t="shared" si="12"/>
        <v>129.099996</v>
      </c>
      <c r="G286" s="51">
        <f t="shared" si="12"/>
        <v>132.69356</v>
      </c>
      <c r="H286" s="51">
        <f t="shared" si="12"/>
        <v>104.29498947368421</v>
      </c>
      <c r="I286" s="51">
        <f t="shared" si="12"/>
        <v>114.27587368421055</v>
      </c>
      <c r="J286"/>
      <c r="M286"/>
    </row>
    <row r="287" spans="6:13" ht="12.75">
      <c r="F287"/>
      <c r="G287"/>
      <c r="I287"/>
      <c r="J287"/>
      <c r="M287"/>
    </row>
    <row r="288" spans="6:13" ht="12.75">
      <c r="F288"/>
      <c r="G288"/>
      <c r="I288"/>
      <c r="J288"/>
      <c r="M288"/>
    </row>
    <row r="289" ht="12.75"/>
    <row r="290" ht="12.75"/>
    <row r="291" ht="12.75"/>
    <row r="292" ht="12.75"/>
    <row r="293" ht="12.75"/>
  </sheetData>
  <sheetProtection/>
  <mergeCells count="12">
    <mergeCell ref="P5:AD5"/>
    <mergeCell ref="P6:R6"/>
    <mergeCell ref="S6:U6"/>
    <mergeCell ref="V6:X6"/>
    <mergeCell ref="Y6:AA6"/>
    <mergeCell ref="AB6:AD6"/>
    <mergeCell ref="Q132:AE132"/>
    <mergeCell ref="Q133:S133"/>
    <mergeCell ref="T133:V133"/>
    <mergeCell ref="W133:Y133"/>
    <mergeCell ref="Z133:AB133"/>
    <mergeCell ref="AC133:AE13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3:AR50"/>
  <sheetViews>
    <sheetView zoomScalePageLayoutView="0" workbookViewId="0" topLeftCell="A1">
      <selection activeCell="G26" sqref="G26"/>
    </sheetView>
  </sheetViews>
  <sheetFormatPr defaultColWidth="9.00390625" defaultRowHeight="12.75"/>
  <cols>
    <col min="4" max="4" width="12.625" style="0" bestFit="1" customWidth="1"/>
    <col min="6" max="6" width="11.875" style="0" customWidth="1"/>
    <col min="38" max="38" width="11.25390625" style="0" bestFit="1" customWidth="1"/>
  </cols>
  <sheetData>
    <row r="3" spans="3:10" ht="12.75">
      <c r="C3" s="2" t="s">
        <v>185</v>
      </c>
      <c r="D3" s="2"/>
      <c r="E3" s="2"/>
      <c r="F3" s="2"/>
      <c r="G3" s="2"/>
      <c r="H3" s="2"/>
      <c r="I3" s="2"/>
      <c r="J3" s="2"/>
    </row>
    <row r="7" spans="3:30" ht="15.75">
      <c r="C7" s="12"/>
      <c r="D7" s="12"/>
      <c r="E7" s="16"/>
      <c r="F7" s="16"/>
      <c r="G7" s="12"/>
      <c r="H7" s="16"/>
      <c r="I7" s="16"/>
      <c r="J7" s="12"/>
      <c r="K7" s="12"/>
      <c r="L7" s="16"/>
      <c r="M7" s="12"/>
      <c r="N7" s="12"/>
      <c r="O7" s="12"/>
      <c r="P7" s="116" t="s">
        <v>18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3:44" ht="12.75">
      <c r="C8" s="13"/>
      <c r="D8" s="13" t="s">
        <v>17</v>
      </c>
      <c r="E8" s="14" t="s">
        <v>27</v>
      </c>
      <c r="F8" s="19" t="s">
        <v>28</v>
      </c>
      <c r="G8" s="13" t="s">
        <v>29</v>
      </c>
      <c r="H8" s="14" t="s">
        <v>30</v>
      </c>
      <c r="I8" s="14" t="s">
        <v>31</v>
      </c>
      <c r="J8" s="13" t="s">
        <v>32</v>
      </c>
      <c r="K8" s="13" t="s">
        <v>33</v>
      </c>
      <c r="L8" s="18" t="s">
        <v>37</v>
      </c>
      <c r="M8" s="13" t="s">
        <v>35</v>
      </c>
      <c r="N8" s="13" t="s">
        <v>36</v>
      </c>
      <c r="O8" s="13" t="s">
        <v>34</v>
      </c>
      <c r="P8" s="117" t="s">
        <v>0</v>
      </c>
      <c r="Q8" s="117"/>
      <c r="R8" s="117"/>
      <c r="S8" s="117" t="s">
        <v>1</v>
      </c>
      <c r="T8" s="117"/>
      <c r="U8" s="117"/>
      <c r="V8" s="117" t="s">
        <v>2</v>
      </c>
      <c r="W8" s="117"/>
      <c r="X8" s="117"/>
      <c r="Y8" s="117" t="s">
        <v>3</v>
      </c>
      <c r="Z8" s="117"/>
      <c r="AA8" s="117"/>
      <c r="AB8" s="117" t="s">
        <v>4</v>
      </c>
      <c r="AC8" s="117"/>
      <c r="AD8" s="117"/>
      <c r="AE8" s="2"/>
      <c r="AF8" s="23" t="s">
        <v>43</v>
      </c>
      <c r="AG8" s="24" t="s">
        <v>44</v>
      </c>
      <c r="AH8" s="24" t="s">
        <v>45</v>
      </c>
      <c r="AI8" s="24" t="s">
        <v>46</v>
      </c>
      <c r="AJ8" s="24" t="s">
        <v>47</v>
      </c>
      <c r="AK8" s="2"/>
      <c r="AL8" s="2"/>
      <c r="AM8" s="2"/>
      <c r="AN8" s="2"/>
      <c r="AO8" s="2"/>
      <c r="AP8" s="2"/>
      <c r="AQ8" s="2"/>
      <c r="AR8" s="2"/>
    </row>
    <row r="9" spans="3:30" ht="12.75">
      <c r="C9" s="12" t="s">
        <v>191</v>
      </c>
      <c r="D9" s="12"/>
      <c r="E9" s="16"/>
      <c r="F9" s="16"/>
      <c r="G9" s="12"/>
      <c r="H9" s="16"/>
      <c r="I9" s="16"/>
      <c r="J9" s="12"/>
      <c r="K9" s="12"/>
      <c r="L9" s="16"/>
      <c r="M9" s="12"/>
      <c r="N9" s="12"/>
      <c r="O9" s="12"/>
      <c r="P9" s="12" t="s">
        <v>19</v>
      </c>
      <c r="Q9" s="12" t="s">
        <v>10</v>
      </c>
      <c r="R9" s="15" t="s">
        <v>20</v>
      </c>
      <c r="S9" s="12" t="s">
        <v>19</v>
      </c>
      <c r="T9" s="12" t="s">
        <v>10</v>
      </c>
      <c r="U9" s="15" t="s">
        <v>20</v>
      </c>
      <c r="V9" s="12" t="s">
        <v>19</v>
      </c>
      <c r="W9" s="12" t="s">
        <v>10</v>
      </c>
      <c r="X9" s="15" t="s">
        <v>20</v>
      </c>
      <c r="Y9" s="12" t="s">
        <v>19</v>
      </c>
      <c r="Z9" s="12" t="s">
        <v>10</v>
      </c>
      <c r="AA9" s="15" t="s">
        <v>20</v>
      </c>
      <c r="AB9" s="12" t="s">
        <v>19</v>
      </c>
      <c r="AC9" s="12" t="s">
        <v>10</v>
      </c>
      <c r="AD9" s="15" t="s">
        <v>20</v>
      </c>
    </row>
    <row r="10" spans="3:30" ht="15.75">
      <c r="C10" s="26"/>
      <c r="D10" s="45" t="s">
        <v>50</v>
      </c>
      <c r="E10" s="27"/>
      <c r="F10" s="27"/>
      <c r="G10" s="26"/>
      <c r="H10" s="27"/>
      <c r="I10" s="27"/>
      <c r="J10" s="26"/>
      <c r="K10" s="26"/>
      <c r="L10" s="27"/>
      <c r="M10" s="26"/>
      <c r="N10" s="26"/>
      <c r="O10" s="26"/>
      <c r="P10" s="26"/>
      <c r="Q10" s="26"/>
      <c r="R10" s="28"/>
      <c r="S10" s="26"/>
      <c r="T10" s="26"/>
      <c r="U10" s="28"/>
      <c r="V10" s="26"/>
      <c r="W10" s="26"/>
      <c r="X10" s="28"/>
      <c r="Y10" s="26"/>
      <c r="Z10" s="26"/>
      <c r="AA10" s="28"/>
      <c r="AB10" s="26"/>
      <c r="AC10" s="26"/>
      <c r="AD10" s="28"/>
    </row>
    <row r="11" spans="3:30" ht="12.75">
      <c r="C11" s="26"/>
      <c r="D11" s="26"/>
      <c r="E11" s="27"/>
      <c r="F11" s="27"/>
      <c r="G11" s="26"/>
      <c r="H11" s="27"/>
      <c r="I11" s="27"/>
      <c r="J11" s="26"/>
      <c r="K11" s="26"/>
      <c r="L11" s="27"/>
      <c r="M11" s="26"/>
      <c r="N11" s="26"/>
      <c r="O11" s="26"/>
      <c r="P11" s="26"/>
      <c r="Q11" s="26"/>
      <c r="R11" s="28"/>
      <c r="S11" s="26"/>
      <c r="T11" s="26"/>
      <c r="U11" s="28"/>
      <c r="V11" s="26"/>
      <c r="W11" s="26"/>
      <c r="X11" s="28"/>
      <c r="Y11" s="26"/>
      <c r="Z11" s="26"/>
      <c r="AA11" s="28"/>
      <c r="AB11" s="26"/>
      <c r="AC11" s="26"/>
      <c r="AD11" s="28"/>
    </row>
    <row r="12" spans="3:44" ht="12.75">
      <c r="C12" s="2" t="s">
        <v>11</v>
      </c>
      <c r="E12" s="9"/>
      <c r="F12" s="9"/>
      <c r="H12" s="9"/>
      <c r="I12" s="9"/>
      <c r="L12" s="9"/>
      <c r="R12" s="1"/>
      <c r="U12" s="1"/>
      <c r="X12" s="1"/>
      <c r="AA12" s="1"/>
      <c r="AD12" s="1"/>
      <c r="AR12" s="25"/>
    </row>
    <row r="13" spans="3:44" ht="30">
      <c r="C13">
        <v>1</v>
      </c>
      <c r="D13" s="29" t="s">
        <v>51</v>
      </c>
      <c r="E13" s="29">
        <v>1962</v>
      </c>
      <c r="F13" s="30">
        <v>2008</v>
      </c>
      <c r="G13" t="s">
        <v>41</v>
      </c>
      <c r="H13" s="29">
        <v>5</v>
      </c>
      <c r="I13" s="29">
        <v>4</v>
      </c>
      <c r="J13" s="29">
        <v>80</v>
      </c>
      <c r="K13" s="29">
        <v>3530.67</v>
      </c>
      <c r="L13" s="9" t="s">
        <v>38</v>
      </c>
      <c r="M13" s="11" t="s">
        <v>40</v>
      </c>
      <c r="N13" t="s">
        <v>38</v>
      </c>
      <c r="O13" t="s">
        <v>39</v>
      </c>
      <c r="P13" s="33">
        <v>0.08579</v>
      </c>
      <c r="Q13" s="34">
        <v>0.13125</v>
      </c>
      <c r="R13" s="3">
        <f>100-P13/Q13*100</f>
        <v>34.63619047619048</v>
      </c>
      <c r="S13" s="33">
        <v>0.07763</v>
      </c>
      <c r="T13" s="33">
        <v>0.12524</v>
      </c>
      <c r="U13" s="3">
        <f>100-S13/T13*100</f>
        <v>38.01501117853719</v>
      </c>
      <c r="V13" s="35">
        <v>0.0763</v>
      </c>
      <c r="W13" s="33">
        <v>0.12803</v>
      </c>
      <c r="X13" s="3">
        <f>100-V13/W13*100</f>
        <v>40.40459267359212</v>
      </c>
      <c r="Y13" s="33">
        <v>0.08197</v>
      </c>
      <c r="Z13" s="33">
        <v>0.11914</v>
      </c>
      <c r="AA13" s="3">
        <f>100-Y13/Z13*100</f>
        <v>31.198589894242062</v>
      </c>
      <c r="AB13" s="35">
        <v>0.0763</v>
      </c>
      <c r="AC13" s="33">
        <v>0.11652</v>
      </c>
      <c r="AD13" s="3">
        <f>100-AB13/AC13*100</f>
        <v>34.51767936834878</v>
      </c>
      <c r="AE13">
        <f>+K13</f>
        <v>3530.67</v>
      </c>
      <c r="AF13" s="20">
        <f>+$AE$13*(P13-Q13)</f>
        <v>-160.5042582</v>
      </c>
      <c r="AG13" s="51">
        <f>+AE13*(S13-T13)</f>
        <v>-168.09519869999994</v>
      </c>
      <c r="AH13" s="51">
        <f>+AE13*(V13-W13)</f>
        <v>-182.6415591</v>
      </c>
      <c r="AI13" s="51">
        <f>+AE13*(Y13-Z13)</f>
        <v>-131.23500389999998</v>
      </c>
      <c r="AJ13" s="51">
        <f>+AE13*(AB13-AC13)</f>
        <v>-142.00354739999997</v>
      </c>
      <c r="AM13" s="2"/>
      <c r="AN13" s="2"/>
      <c r="AO13" s="2"/>
      <c r="AP13" s="2"/>
      <c r="AQ13" s="2"/>
      <c r="AR13" s="20"/>
    </row>
    <row r="14" spans="3:44" ht="15.75">
      <c r="C14">
        <v>1</v>
      </c>
      <c r="D14" s="29" t="s">
        <v>53</v>
      </c>
      <c r="E14" s="29">
        <v>1962</v>
      </c>
      <c r="F14" s="31">
        <v>2010</v>
      </c>
      <c r="G14" t="s">
        <v>41</v>
      </c>
      <c r="H14" s="29">
        <v>5</v>
      </c>
      <c r="I14" s="29">
        <v>4</v>
      </c>
      <c r="J14" s="29">
        <v>79</v>
      </c>
      <c r="K14" s="29">
        <v>3507.59</v>
      </c>
      <c r="L14" s="9" t="s">
        <v>38</v>
      </c>
      <c r="M14" s="11" t="s">
        <v>40</v>
      </c>
      <c r="N14" t="s">
        <v>38</v>
      </c>
      <c r="O14" t="s">
        <v>39</v>
      </c>
      <c r="P14" s="33">
        <v>0.08291</v>
      </c>
      <c r="Q14" s="34">
        <v>0.13125</v>
      </c>
      <c r="R14" s="3">
        <f>100-P14/Q14*100</f>
        <v>36.83047619047619</v>
      </c>
      <c r="S14" s="33">
        <v>0.06765</v>
      </c>
      <c r="T14" s="33">
        <v>0.12524</v>
      </c>
      <c r="U14" s="3">
        <f>100-S14/T14*100</f>
        <v>45.98371127435323</v>
      </c>
      <c r="V14" s="33">
        <v>0.07484</v>
      </c>
      <c r="W14" s="33">
        <v>0.12803</v>
      </c>
      <c r="X14" s="3">
        <f>100-V14/W14*100</f>
        <v>41.54495040224947</v>
      </c>
      <c r="Y14" s="33">
        <v>0.08407</v>
      </c>
      <c r="Z14" s="33">
        <v>0.11914</v>
      </c>
      <c r="AA14" s="3">
        <f>100-Y14/Z14*100</f>
        <v>29.43595769682726</v>
      </c>
      <c r="AB14" s="33">
        <v>0.07658</v>
      </c>
      <c r="AC14" s="33">
        <v>0.11652</v>
      </c>
      <c r="AD14" s="3">
        <f>100-AB14/AC14*100</f>
        <v>34.27737727428767</v>
      </c>
      <c r="AE14">
        <f aca="true" t="shared" si="0" ref="AE14:AE19">+K14</f>
        <v>3507.59</v>
      </c>
      <c r="AF14" s="20">
        <f>+$AE$13*(P14-Q14)</f>
        <v>-170.67258780000003</v>
      </c>
      <c r="AG14" s="51">
        <f>+AE14*(S14-T14)</f>
        <v>-202.00210809999996</v>
      </c>
      <c r="AH14" s="51">
        <f>+AE14*(V14-W14)</f>
        <v>-186.5687121</v>
      </c>
      <c r="AI14" s="51">
        <f>+AE14*(Y14-Z14)</f>
        <v>-123.01118129999998</v>
      </c>
      <c r="AJ14" s="51">
        <f>+AE14*(AB14-AC14)</f>
        <v>-140.09314460000002</v>
      </c>
      <c r="AL14" s="2"/>
      <c r="AM14" s="20"/>
      <c r="AN14" s="20"/>
      <c r="AO14" s="20"/>
      <c r="AP14" s="20"/>
      <c r="AQ14" s="20"/>
      <c r="AR14" s="20"/>
    </row>
    <row r="15" spans="3:44" ht="15.75">
      <c r="C15">
        <v>1</v>
      </c>
      <c r="D15" s="29" t="s">
        <v>54</v>
      </c>
      <c r="E15" s="29">
        <v>1962</v>
      </c>
      <c r="F15" s="31">
        <v>2006</v>
      </c>
      <c r="G15" t="s">
        <v>41</v>
      </c>
      <c r="H15" s="29">
        <v>5</v>
      </c>
      <c r="I15" s="29">
        <v>4</v>
      </c>
      <c r="J15" s="29">
        <v>80</v>
      </c>
      <c r="K15" s="29">
        <v>3540.06</v>
      </c>
      <c r="L15" s="9" t="s">
        <v>38</v>
      </c>
      <c r="M15" s="11" t="s">
        <v>40</v>
      </c>
      <c r="N15" t="s">
        <v>38</v>
      </c>
      <c r="O15" t="s">
        <v>39</v>
      </c>
      <c r="P15" s="33">
        <v>0.08486</v>
      </c>
      <c r="Q15" s="34">
        <v>0.13125</v>
      </c>
      <c r="R15" s="3">
        <f>100-P15/Q15*100</f>
        <v>35.344761904761896</v>
      </c>
      <c r="S15" s="33">
        <v>0.07658</v>
      </c>
      <c r="T15" s="33">
        <v>0.12524</v>
      </c>
      <c r="U15" s="3">
        <f>100-S15/T15*100</f>
        <v>38.853401469179175</v>
      </c>
      <c r="V15" s="33">
        <v>0.07539</v>
      </c>
      <c r="W15" s="33">
        <v>0.12803</v>
      </c>
      <c r="X15" s="3">
        <f>100-V15/W15*100</f>
        <v>41.115363586659385</v>
      </c>
      <c r="Y15" s="33">
        <v>0.06782</v>
      </c>
      <c r="Z15" s="33">
        <v>0.11914</v>
      </c>
      <c r="AA15" s="3">
        <f>100-Y15/Z15*100</f>
        <v>43.07537351015611</v>
      </c>
      <c r="AB15" s="33">
        <v>0.06641</v>
      </c>
      <c r="AC15" s="33">
        <v>0.11652</v>
      </c>
      <c r="AD15" s="3">
        <f>100-AB15/AC15*100</f>
        <v>43.00549261929283</v>
      </c>
      <c r="AE15">
        <f t="shared" si="0"/>
        <v>3540.06</v>
      </c>
      <c r="AF15" s="20">
        <f>+$AE$13*(P15-Q15)</f>
        <v>-163.7877813</v>
      </c>
      <c r="AG15" s="51">
        <f>+AE15*(S15-T15)</f>
        <v>-172.25931959999997</v>
      </c>
      <c r="AH15" s="51">
        <f>+AE15*(V15-W15)</f>
        <v>-186.3487584</v>
      </c>
      <c r="AI15" s="51">
        <f>+AE15*(Y15-Z15)</f>
        <v>-181.67587919999997</v>
      </c>
      <c r="AJ15" s="51">
        <f>+AE15*(AB15-AC15)</f>
        <v>-177.39240660000002</v>
      </c>
      <c r="AL15" s="2"/>
      <c r="AM15" s="20"/>
      <c r="AN15" s="20"/>
      <c r="AO15" s="20"/>
      <c r="AP15" s="20"/>
      <c r="AQ15" s="20"/>
      <c r="AR15" s="20"/>
    </row>
    <row r="16" spans="3:44" ht="15.75">
      <c r="C16">
        <v>1</v>
      </c>
      <c r="D16" s="32" t="s">
        <v>55</v>
      </c>
      <c r="E16" s="29">
        <v>1962</v>
      </c>
      <c r="F16" s="31">
        <v>1997</v>
      </c>
      <c r="G16" t="s">
        <v>41</v>
      </c>
      <c r="H16" s="29">
        <v>5</v>
      </c>
      <c r="I16" s="29">
        <v>4</v>
      </c>
      <c r="J16" s="29">
        <v>80</v>
      </c>
      <c r="K16" s="29">
        <v>3540.25</v>
      </c>
      <c r="L16" s="9" t="s">
        <v>38</v>
      </c>
      <c r="M16" s="11" t="s">
        <v>40</v>
      </c>
      <c r="N16" t="s">
        <v>38</v>
      </c>
      <c r="O16" t="s">
        <v>39</v>
      </c>
      <c r="P16" s="33">
        <v>0.08141</v>
      </c>
      <c r="Q16" s="34">
        <v>0.13125</v>
      </c>
      <c r="R16" s="3">
        <f>100-P16/Q16*100</f>
        <v>37.973333333333336</v>
      </c>
      <c r="S16" s="33">
        <v>0.07627</v>
      </c>
      <c r="T16" s="33">
        <v>0.12524</v>
      </c>
      <c r="U16" s="3">
        <f>100-S16/T16*100</f>
        <v>39.10092622165442</v>
      </c>
      <c r="V16" s="33">
        <v>0.07858</v>
      </c>
      <c r="W16" s="33">
        <v>0.12803</v>
      </c>
      <c r="X16" s="3">
        <f>100-V16/W16*100</f>
        <v>38.62376005623682</v>
      </c>
      <c r="Y16" s="33">
        <v>0.07658</v>
      </c>
      <c r="Z16" s="33">
        <v>0.11914</v>
      </c>
      <c r="AA16" s="3">
        <f>100-Y16/Z16*100</f>
        <v>35.72267920094008</v>
      </c>
      <c r="AB16" s="33">
        <v>0.07093</v>
      </c>
      <c r="AC16" s="33">
        <v>0.11652</v>
      </c>
      <c r="AD16" s="3">
        <f>100-AB16/AC16*100</f>
        <v>39.12633024373498</v>
      </c>
      <c r="AE16">
        <f t="shared" si="0"/>
        <v>3540.25</v>
      </c>
      <c r="AF16" s="20">
        <f>+$AE$13*(P16-Q16)</f>
        <v>-175.96859280000004</v>
      </c>
      <c r="AG16" s="51">
        <f>+AE16*(S16-T16)</f>
        <v>-173.36604249999996</v>
      </c>
      <c r="AH16" s="51">
        <f>+AE16*(V16-W16)</f>
        <v>-175.06536250000002</v>
      </c>
      <c r="AI16" s="51">
        <f>+AE16*(Y16-Z16)</f>
        <v>-150.67304000000001</v>
      </c>
      <c r="AJ16" s="51">
        <f>+AE16*(AB16-AC16)</f>
        <v>-161.39999749999998</v>
      </c>
      <c r="AR16" s="20"/>
    </row>
    <row r="17" spans="5:43" ht="12.75">
      <c r="E17" s="9"/>
      <c r="F17" s="9"/>
      <c r="H17" s="9"/>
      <c r="I17" s="9"/>
      <c r="L17" s="9"/>
      <c r="P17" s="2">
        <f>AVERAGE(P13:P16)</f>
        <v>0.0837425</v>
      </c>
      <c r="Q17" s="22">
        <f>AVERAGE(Q16)</f>
        <v>0.13125</v>
      </c>
      <c r="R17" s="3"/>
      <c r="S17" s="2">
        <f>AVERAGE(S13:S16)</f>
        <v>0.0745325</v>
      </c>
      <c r="T17" s="22">
        <f>AVERAGE(T16)</f>
        <v>0.12524</v>
      </c>
      <c r="U17" s="3"/>
      <c r="V17" s="54">
        <f>AVERAGE(V13:V16)</f>
        <v>0.0762775</v>
      </c>
      <c r="W17" s="22">
        <f>AVERAGE(W16)</f>
        <v>0.12803</v>
      </c>
      <c r="X17" s="3"/>
      <c r="Y17" s="2">
        <f>AVERAGE(Y13:Y16)</f>
        <v>0.07761</v>
      </c>
      <c r="Z17" s="22">
        <f>AVERAGE(Z16)</f>
        <v>0.11914</v>
      </c>
      <c r="AA17" s="3"/>
      <c r="AB17" s="54">
        <f>AVERAGE(AB13:AB16)</f>
        <v>0.07255500000000001</v>
      </c>
      <c r="AC17" s="22">
        <f>AVERAGE(AC16)</f>
        <v>0.11652</v>
      </c>
      <c r="AD17" s="3"/>
      <c r="AE17" s="2">
        <f>SUM(AE13:AE16)</f>
        <v>14118.57</v>
      </c>
      <c r="AF17" s="74">
        <f>SUM(AF12:AF16)/$AE$17/$Q$17*100</f>
        <v>-36.206727403291254</v>
      </c>
      <c r="AG17" s="74">
        <f>SUM(AG12:AG16)/$AE$17/$T$17*100</f>
        <v>-40.47725030280893</v>
      </c>
      <c r="AH17" s="74">
        <f>SUM(AH12:AH16)/$AE$17/$W$17*100</f>
        <v>-40.41957197888876</v>
      </c>
      <c r="AI17" s="74">
        <f>SUM(AI12:AI16)/$AE$17/$T$17*100</f>
        <v>-33.17452122019988</v>
      </c>
      <c r="AJ17" s="74">
        <f>SUM(AJ12:AJ16)/$AE$17/$AC$17*100</f>
        <v>-37.74182056796143</v>
      </c>
      <c r="AM17" s="51"/>
      <c r="AN17" s="51"/>
      <c r="AO17" s="51"/>
      <c r="AP17" s="51"/>
      <c r="AQ17" s="51"/>
    </row>
    <row r="18" spans="3:32" ht="12.75">
      <c r="C18" s="2" t="s">
        <v>12</v>
      </c>
      <c r="E18" s="9"/>
      <c r="F18" s="9"/>
      <c r="H18" s="9"/>
      <c r="I18" s="9"/>
      <c r="L18" s="9"/>
      <c r="R18" s="3"/>
      <c r="U18" s="3"/>
      <c r="X18" s="3"/>
      <c r="AA18" s="3"/>
      <c r="AD18" s="3"/>
      <c r="AF18" s="20"/>
    </row>
    <row r="19" spans="3:44" ht="15.75">
      <c r="C19" s="37">
        <v>0</v>
      </c>
      <c r="D19" s="38" t="s">
        <v>52</v>
      </c>
      <c r="E19" s="38">
        <v>1962</v>
      </c>
      <c r="F19" s="31">
        <v>2009</v>
      </c>
      <c r="G19" s="39" t="s">
        <v>41</v>
      </c>
      <c r="H19" s="38">
        <v>5</v>
      </c>
      <c r="I19" s="38">
        <v>4</v>
      </c>
      <c r="J19" s="38">
        <v>80</v>
      </c>
      <c r="K19" s="38">
        <v>3541.32</v>
      </c>
      <c r="L19" s="40" t="s">
        <v>38</v>
      </c>
      <c r="M19" s="41" t="s">
        <v>40</v>
      </c>
      <c r="N19" s="42" t="s">
        <v>38</v>
      </c>
      <c r="O19" s="42" t="s">
        <v>38</v>
      </c>
      <c r="P19" s="34">
        <v>0.08531</v>
      </c>
      <c r="Q19" s="34">
        <v>0.13125</v>
      </c>
      <c r="R19" s="3">
        <f>100-P19/Q19*100</f>
        <v>35.00190476190477</v>
      </c>
      <c r="S19" s="43">
        <v>0.0663</v>
      </c>
      <c r="T19" s="34">
        <v>0.12524</v>
      </c>
      <c r="U19" s="3">
        <f>100-S19/T19*100</f>
        <v>47.06164164803577</v>
      </c>
      <c r="V19" s="34">
        <v>0.06534</v>
      </c>
      <c r="W19" s="34">
        <v>0.12803</v>
      </c>
      <c r="X19" s="3">
        <f>100-V19/W19*100</f>
        <v>48.96508630789659</v>
      </c>
      <c r="Y19" s="34">
        <v>0.06599</v>
      </c>
      <c r="Z19" s="34">
        <v>0.11914</v>
      </c>
      <c r="AA19" s="3">
        <f>100-Y19/Z19*100</f>
        <v>44.61138156790331</v>
      </c>
      <c r="AB19" s="34">
        <v>0.05868</v>
      </c>
      <c r="AC19" s="34">
        <v>0.11652</v>
      </c>
      <c r="AD19" s="3">
        <f>100-AB19/AC19*100</f>
        <v>49.63954685890833</v>
      </c>
      <c r="AE19" s="44">
        <f t="shared" si="0"/>
        <v>3541.32</v>
      </c>
      <c r="AF19" s="20">
        <f>+$AE$13*(P19-Q19)</f>
        <v>-162.19897980000005</v>
      </c>
      <c r="AG19" s="51">
        <f>+AE19*(S19-T19)</f>
        <v>-208.7254008</v>
      </c>
      <c r="AH19" s="51">
        <f>+AE19*(V19-W19)</f>
        <v>-222.00535080000003</v>
      </c>
      <c r="AI19" s="51">
        <f>+AE19*(Y19-Z19)</f>
        <v>-188.22115800000003</v>
      </c>
      <c r="AJ19" s="51">
        <f>+AE19*(AB19-AC19)</f>
        <v>-204.82994879999998</v>
      </c>
      <c r="AK19" s="44"/>
      <c r="AL19" s="44"/>
      <c r="AM19" s="44"/>
      <c r="AN19" s="44"/>
      <c r="AO19" s="44"/>
      <c r="AP19" s="44"/>
      <c r="AQ19" s="44"/>
      <c r="AR19" s="44"/>
    </row>
    <row r="20" spans="3:43" ht="15.75">
      <c r="C20" s="36"/>
      <c r="D20" s="4"/>
      <c r="E20" s="17"/>
      <c r="F20" s="17"/>
      <c r="G20" s="4"/>
      <c r="H20" s="17"/>
      <c r="I20" s="17"/>
      <c r="J20" s="4"/>
      <c r="K20" s="4"/>
      <c r="L20" s="40"/>
      <c r="M20" s="41"/>
      <c r="N20" s="42"/>
      <c r="O20" s="42"/>
      <c r="P20" s="2">
        <f>P19</f>
        <v>0.08531</v>
      </c>
      <c r="Q20" s="2">
        <f>Q19</f>
        <v>0.13125</v>
      </c>
      <c r="R20" s="2"/>
      <c r="S20" s="2">
        <f>S19</f>
        <v>0.0663</v>
      </c>
      <c r="T20" s="2">
        <f>T19</f>
        <v>0.12524</v>
      </c>
      <c r="U20" s="2"/>
      <c r="V20" s="2">
        <f>V19</f>
        <v>0.06534</v>
      </c>
      <c r="W20" s="52">
        <v>0.12803</v>
      </c>
      <c r="X20" s="2"/>
      <c r="Y20" s="2">
        <f>Y19</f>
        <v>0.06599</v>
      </c>
      <c r="Z20" s="2">
        <f>Z19</f>
        <v>0.11914</v>
      </c>
      <c r="AA20" s="2"/>
      <c r="AB20" s="2">
        <f>AB19</f>
        <v>0.05868</v>
      </c>
      <c r="AC20" s="2">
        <f>AC19</f>
        <v>0.11652</v>
      </c>
      <c r="AD20" s="3"/>
      <c r="AE20" s="2">
        <f>SUM(AE19)</f>
        <v>3541.32</v>
      </c>
      <c r="AF20" s="74">
        <f>SUM(AF19:AF19)/$AE$19/$Q$19*100</f>
        <v>-34.89664167195122</v>
      </c>
      <c r="AG20" s="74">
        <f>SUM(AG19:AG19)/$AE$19/$T$19*100</f>
        <v>-47.06164164803577</v>
      </c>
      <c r="AH20" s="74">
        <f>SUM(AH19:AH19)/$AE$19/$W$19*100</f>
        <v>-48.96508630789659</v>
      </c>
      <c r="AI20" s="74">
        <f>SUM(AI19:AI19)/$AE$19/$Z$19*100</f>
        <v>-44.61138156790332</v>
      </c>
      <c r="AJ20" s="74">
        <f>SUM(AJ19:AJ19)/$AE$19/$AC$19*100</f>
        <v>-49.63954685890834</v>
      </c>
      <c r="AM20" s="2"/>
      <c r="AN20" s="2"/>
      <c r="AO20" s="2"/>
      <c r="AP20" s="2"/>
      <c r="AQ20" s="2"/>
    </row>
    <row r="21" spans="3:43" ht="15.75">
      <c r="C21" s="36"/>
      <c r="D21" s="4"/>
      <c r="E21" s="17"/>
      <c r="F21" s="17"/>
      <c r="G21" s="4"/>
      <c r="H21" s="17"/>
      <c r="I21" s="17"/>
      <c r="J21" s="4"/>
      <c r="K21" s="4"/>
      <c r="L21" s="40"/>
      <c r="M21" s="41"/>
      <c r="N21" s="42"/>
      <c r="O21" s="42"/>
      <c r="P21" s="2"/>
      <c r="Q21" s="2"/>
      <c r="R21" s="2"/>
      <c r="S21" s="2"/>
      <c r="T21" s="2"/>
      <c r="U21" s="2"/>
      <c r="V21" s="2"/>
      <c r="W21" s="52"/>
      <c r="X21" s="2"/>
      <c r="Y21" s="2"/>
      <c r="Z21" s="2"/>
      <c r="AA21" s="2"/>
      <c r="AB21" s="2"/>
      <c r="AC21" s="2"/>
      <c r="AD21" s="3"/>
      <c r="AE21" s="2"/>
      <c r="AF21" s="21"/>
      <c r="AG21" s="21"/>
      <c r="AH21" s="21"/>
      <c r="AI21" s="21"/>
      <c r="AJ21" s="21"/>
      <c r="AM21" s="2"/>
      <c r="AN21" s="2"/>
      <c r="AO21" s="2"/>
      <c r="AP21" s="2"/>
      <c r="AQ21" s="2"/>
    </row>
    <row r="22" spans="3:43" ht="15.75">
      <c r="C22" s="36"/>
      <c r="D22" s="4"/>
      <c r="E22" s="17"/>
      <c r="F22" s="17"/>
      <c r="G22" s="39"/>
      <c r="H22" s="17"/>
      <c r="I22" s="17"/>
      <c r="J22" s="4"/>
      <c r="K22" s="4"/>
      <c r="L22" s="40"/>
      <c r="M22" s="41"/>
      <c r="P22" s="2"/>
      <c r="Q22" s="34"/>
      <c r="R22" s="3"/>
      <c r="S22" s="2"/>
      <c r="T22" s="34"/>
      <c r="U22" s="3"/>
      <c r="V22" s="2"/>
      <c r="W22" s="33"/>
      <c r="X22" s="3"/>
      <c r="Y22" s="2"/>
      <c r="Z22" s="33"/>
      <c r="AA22" s="3"/>
      <c r="AB22" s="2"/>
      <c r="AC22" s="33"/>
      <c r="AD22" s="3"/>
      <c r="AE22" s="2"/>
      <c r="AF22" s="21"/>
      <c r="AG22" s="21"/>
      <c r="AH22" s="21"/>
      <c r="AI22" s="21"/>
      <c r="AJ22" s="21"/>
      <c r="AM22" s="2"/>
      <c r="AN22" s="2"/>
      <c r="AO22" s="2"/>
      <c r="AP22" s="2"/>
      <c r="AQ22" s="2"/>
    </row>
    <row r="23" spans="3:43" ht="15.75">
      <c r="C23" s="36"/>
      <c r="D23" s="4"/>
      <c r="E23" s="17"/>
      <c r="F23" s="17"/>
      <c r="G23" s="39"/>
      <c r="H23" s="17"/>
      <c r="I23" s="17"/>
      <c r="J23" s="4"/>
      <c r="K23" s="4"/>
      <c r="L23" s="40"/>
      <c r="M23" s="41"/>
      <c r="P23" s="2"/>
      <c r="Q23" s="34"/>
      <c r="R23" s="3"/>
      <c r="S23" s="2"/>
      <c r="T23" s="34"/>
      <c r="U23" s="3"/>
      <c r="V23" s="2"/>
      <c r="W23" s="33"/>
      <c r="X23" s="3"/>
      <c r="Y23" s="2"/>
      <c r="Z23" s="33"/>
      <c r="AA23" s="3"/>
      <c r="AB23" s="2"/>
      <c r="AC23" s="33"/>
      <c r="AD23" s="3"/>
      <c r="AE23" s="2"/>
      <c r="AF23" s="21"/>
      <c r="AG23" s="21"/>
      <c r="AH23" s="21"/>
      <c r="AI23" s="21"/>
      <c r="AJ23" s="21"/>
      <c r="AM23" s="2"/>
      <c r="AN23" s="2"/>
      <c r="AO23" s="2"/>
      <c r="AP23" s="2"/>
      <c r="AQ23" s="2"/>
    </row>
    <row r="24" spans="3:43" ht="15.75">
      <c r="C24" s="36"/>
      <c r="D24" s="4"/>
      <c r="E24" s="17"/>
      <c r="F24" s="17"/>
      <c r="G24" s="39"/>
      <c r="H24" s="17"/>
      <c r="I24" s="17"/>
      <c r="J24" s="4"/>
      <c r="K24" s="4"/>
      <c r="L24" s="40"/>
      <c r="M24" s="41"/>
      <c r="P24" s="2"/>
      <c r="Q24" s="34"/>
      <c r="R24" s="3"/>
      <c r="S24" s="2"/>
      <c r="T24" s="34"/>
      <c r="U24" s="3"/>
      <c r="V24" s="2"/>
      <c r="W24" s="33"/>
      <c r="X24" s="3"/>
      <c r="Y24" s="2"/>
      <c r="Z24" s="33"/>
      <c r="AA24" s="3"/>
      <c r="AB24" s="2"/>
      <c r="AC24" s="33"/>
      <c r="AD24" s="3"/>
      <c r="AE24" s="2"/>
      <c r="AF24" s="21"/>
      <c r="AG24" s="21"/>
      <c r="AH24" s="21"/>
      <c r="AI24" s="21"/>
      <c r="AJ24" s="21"/>
      <c r="AM24" s="2"/>
      <c r="AN24" s="2"/>
      <c r="AO24" s="2"/>
      <c r="AP24" s="2"/>
      <c r="AQ24" s="2"/>
    </row>
    <row r="25" spans="3:43" ht="15.75">
      <c r="C25" s="36"/>
      <c r="D25" s="4"/>
      <c r="E25" s="17"/>
      <c r="F25" s="17"/>
      <c r="G25" s="39"/>
      <c r="H25" s="17"/>
      <c r="I25" s="17"/>
      <c r="J25" s="4"/>
      <c r="K25" s="4"/>
      <c r="L25" s="40"/>
      <c r="M25" s="41"/>
      <c r="P25" s="2"/>
      <c r="Q25" s="34"/>
      <c r="R25" s="3"/>
      <c r="S25" s="2"/>
      <c r="T25" s="34"/>
      <c r="U25" s="3"/>
      <c r="V25" s="2"/>
      <c r="W25" s="33"/>
      <c r="X25" s="3"/>
      <c r="Y25" s="2"/>
      <c r="Z25" s="33"/>
      <c r="AA25" s="3"/>
      <c r="AB25" s="2"/>
      <c r="AC25" s="33"/>
      <c r="AD25" s="3"/>
      <c r="AE25" s="2"/>
      <c r="AF25" s="21"/>
      <c r="AG25" s="21"/>
      <c r="AH25" s="21"/>
      <c r="AI25" s="21"/>
      <c r="AJ25" s="21"/>
      <c r="AM25" s="2"/>
      <c r="AN25" s="2"/>
      <c r="AO25" s="2"/>
      <c r="AP25" s="2"/>
      <c r="AQ25" s="2"/>
    </row>
    <row r="26" spans="3:43" ht="15.75">
      <c r="C26" s="36"/>
      <c r="D26" s="4"/>
      <c r="E26" s="17"/>
      <c r="F26" s="17"/>
      <c r="G26" s="39"/>
      <c r="H26" s="17"/>
      <c r="I26" s="17"/>
      <c r="J26" s="4"/>
      <c r="K26" s="4"/>
      <c r="L26" s="40"/>
      <c r="M26" s="41"/>
      <c r="P26" s="2"/>
      <c r="Q26" s="34"/>
      <c r="R26" s="3"/>
      <c r="S26" s="2"/>
      <c r="T26" s="34"/>
      <c r="U26" s="3"/>
      <c r="V26" s="2"/>
      <c r="W26" s="33"/>
      <c r="X26" s="3"/>
      <c r="Y26" s="2"/>
      <c r="Z26" s="33"/>
      <c r="AA26" s="3"/>
      <c r="AB26" s="2"/>
      <c r="AC26" s="33"/>
      <c r="AD26" s="3"/>
      <c r="AE26" s="2"/>
      <c r="AF26" s="21"/>
      <c r="AG26" s="21"/>
      <c r="AH26" s="21"/>
      <c r="AI26" s="21"/>
      <c r="AJ26" s="21"/>
      <c r="AM26" s="2"/>
      <c r="AN26" s="2"/>
      <c r="AO26" s="2"/>
      <c r="AP26" s="2"/>
      <c r="AQ26" s="2"/>
    </row>
    <row r="27" spans="3:43" ht="15.75">
      <c r="C27" s="36"/>
      <c r="D27" s="4"/>
      <c r="E27" s="17"/>
      <c r="F27" s="17"/>
      <c r="G27" s="4"/>
      <c r="H27" s="17"/>
      <c r="I27" s="17"/>
      <c r="J27" s="4"/>
      <c r="K27" s="4"/>
      <c r="L27" s="40"/>
      <c r="M27" s="41"/>
      <c r="P27" s="2"/>
      <c r="Q27" s="2"/>
      <c r="R27" s="2"/>
      <c r="S27" s="2"/>
      <c r="T27" s="2"/>
      <c r="U27" s="2"/>
      <c r="V27" s="2"/>
      <c r="W27" s="52"/>
      <c r="X27" s="2"/>
      <c r="Y27" s="2"/>
      <c r="Z27" s="2"/>
      <c r="AA27" s="2"/>
      <c r="AB27" s="2"/>
      <c r="AC27" s="2"/>
      <c r="AD27" s="3"/>
      <c r="AE27" s="2"/>
      <c r="AF27" s="21"/>
      <c r="AG27" s="21"/>
      <c r="AH27" s="21"/>
      <c r="AI27" s="21"/>
      <c r="AJ27" s="21"/>
      <c r="AM27" s="2"/>
      <c r="AN27" s="2"/>
      <c r="AO27" s="2"/>
      <c r="AP27" s="2"/>
      <c r="AQ27" s="2"/>
    </row>
    <row r="28" spans="17:43" ht="12.75">
      <c r="Q28" t="s">
        <v>186</v>
      </c>
      <c r="AL28" s="2"/>
      <c r="AM28" s="53"/>
      <c r="AN28" s="53"/>
      <c r="AO28" s="53"/>
      <c r="AP28" s="53"/>
      <c r="AQ28" s="53"/>
    </row>
    <row r="29" spans="4:43" ht="12.75">
      <c r="D29" s="2" t="s">
        <v>115</v>
      </c>
      <c r="Q29" t="s">
        <v>198</v>
      </c>
      <c r="AL29" s="2"/>
      <c r="AM29" s="53"/>
      <c r="AN29" s="53"/>
      <c r="AO29" s="53"/>
      <c r="AP29" s="53"/>
      <c r="AQ29" s="53"/>
    </row>
    <row r="30" ht="12.75">
      <c r="AL30" s="2"/>
    </row>
    <row r="32" spans="38:43" ht="12.75">
      <c r="AL32" s="2"/>
      <c r="AM32" s="51"/>
      <c r="AN32" s="51"/>
      <c r="AO32" s="51"/>
      <c r="AP32" s="51"/>
      <c r="AQ32" s="51"/>
    </row>
    <row r="33" spans="38:43" ht="12.75">
      <c r="AL33" s="2"/>
      <c r="AM33" s="51"/>
      <c r="AN33" s="51"/>
      <c r="AO33" s="51"/>
      <c r="AP33" s="51"/>
      <c r="AQ33" s="51"/>
    </row>
    <row r="34" spans="4:43" ht="12.75">
      <c r="D34" t="s">
        <v>120</v>
      </c>
      <c r="F34" t="s">
        <v>48</v>
      </c>
      <c r="G34">
        <v>0.08531</v>
      </c>
      <c r="H34">
        <v>0.0663</v>
      </c>
      <c r="I34">
        <v>0.06534</v>
      </c>
      <c r="J34">
        <v>0.06599</v>
      </c>
      <c r="K34">
        <v>0.05868</v>
      </c>
      <c r="AL34" s="2"/>
      <c r="AM34" s="51"/>
      <c r="AN34" s="51"/>
      <c r="AO34" s="51"/>
      <c r="AP34" s="51"/>
      <c r="AQ34" s="51"/>
    </row>
    <row r="35" spans="6:43" ht="12.75">
      <c r="F35" t="s">
        <v>49</v>
      </c>
      <c r="G35">
        <v>0.0837425</v>
      </c>
      <c r="H35">
        <v>0.0745325</v>
      </c>
      <c r="I35">
        <v>0.0762775</v>
      </c>
      <c r="J35">
        <v>0.07761</v>
      </c>
      <c r="K35">
        <v>0.07255500000000001</v>
      </c>
      <c r="AM35" s="20"/>
      <c r="AN35" s="20"/>
      <c r="AO35" s="20"/>
      <c r="AP35" s="20"/>
      <c r="AQ35" s="20"/>
    </row>
    <row r="36" spans="6:11" ht="12.75">
      <c r="F36" t="s">
        <v>23</v>
      </c>
      <c r="G36">
        <v>0.13125</v>
      </c>
      <c r="H36">
        <v>0.12524</v>
      </c>
      <c r="I36">
        <v>0.12803</v>
      </c>
      <c r="J36">
        <v>0.11914</v>
      </c>
      <c r="K36">
        <v>0.11652</v>
      </c>
    </row>
    <row r="37" spans="7:13" ht="12.75">
      <c r="G37">
        <v>11</v>
      </c>
      <c r="H37">
        <v>12</v>
      </c>
      <c r="I37">
        <v>13</v>
      </c>
      <c r="J37">
        <v>14</v>
      </c>
      <c r="K37">
        <v>15</v>
      </c>
      <c r="M37" t="s">
        <v>188</v>
      </c>
    </row>
    <row r="38" spans="4:11" ht="12.75">
      <c r="D38" t="s">
        <v>119</v>
      </c>
      <c r="F38" t="s">
        <v>48</v>
      </c>
      <c r="G38" s="51">
        <v>98.9596</v>
      </c>
      <c r="H38" s="51">
        <v>76.908</v>
      </c>
      <c r="I38" s="51">
        <v>75.7944</v>
      </c>
      <c r="J38" s="51">
        <v>76.54839999999999</v>
      </c>
      <c r="K38" s="51">
        <v>68.06880000000001</v>
      </c>
    </row>
    <row r="39" spans="6:11" ht="12.75">
      <c r="F39" t="s">
        <v>49</v>
      </c>
      <c r="G39" s="51">
        <v>97.1413</v>
      </c>
      <c r="H39" s="51">
        <v>86.4577</v>
      </c>
      <c r="I39" s="51">
        <v>88.4819</v>
      </c>
      <c r="J39" s="51">
        <v>90.02759999999999</v>
      </c>
      <c r="K39" s="51">
        <v>84.16380000000001</v>
      </c>
    </row>
    <row r="40" spans="6:11" ht="12.75">
      <c r="F40" t="s">
        <v>23</v>
      </c>
      <c r="G40" s="51">
        <v>152.25</v>
      </c>
      <c r="H40" s="51">
        <v>145.27839999999998</v>
      </c>
      <c r="I40" s="51">
        <v>148.5148</v>
      </c>
      <c r="J40" s="51">
        <v>138.20239999999998</v>
      </c>
      <c r="K40" s="51">
        <v>135.1632</v>
      </c>
    </row>
    <row r="41" spans="7:13" ht="12.75">
      <c r="G41" s="73">
        <v>-1.871809415768567</v>
      </c>
      <c r="H41" s="73">
        <v>11.04551705631772</v>
      </c>
      <c r="I41" s="73">
        <v>14.339090819704367</v>
      </c>
      <c r="J41" s="73">
        <v>14.972297384357688</v>
      </c>
      <c r="K41" s="73">
        <v>19.123423609675427</v>
      </c>
      <c r="M41" t="s">
        <v>118</v>
      </c>
    </row>
    <row r="42" ht="12.75">
      <c r="C42" t="s">
        <v>189</v>
      </c>
    </row>
    <row r="43" spans="7:11" ht="12.75">
      <c r="G43">
        <v>11</v>
      </c>
      <c r="H43">
        <v>12</v>
      </c>
      <c r="I43">
        <v>13</v>
      </c>
      <c r="J43">
        <v>14</v>
      </c>
      <c r="K43">
        <v>15</v>
      </c>
    </row>
    <row r="44" spans="4:11" ht="12.75">
      <c r="D44" t="s">
        <v>119</v>
      </c>
      <c r="F44" t="s">
        <v>23</v>
      </c>
      <c r="G44" s="51">
        <v>152.25</v>
      </c>
      <c r="H44" s="51">
        <v>145.27839999999998</v>
      </c>
      <c r="I44" s="51">
        <v>148.5148</v>
      </c>
      <c r="J44" s="51">
        <v>138.20239999999998</v>
      </c>
      <c r="K44" s="51">
        <v>135.1632</v>
      </c>
    </row>
    <row r="45" spans="6:11" ht="12.75">
      <c r="F45" t="s">
        <v>49</v>
      </c>
      <c r="G45" s="51">
        <v>97.1413</v>
      </c>
      <c r="H45" s="51">
        <v>86.4577</v>
      </c>
      <c r="I45" s="51">
        <v>88.4819</v>
      </c>
      <c r="J45" s="51">
        <v>90.02759999999999</v>
      </c>
      <c r="K45" s="51">
        <v>84.16380000000001</v>
      </c>
    </row>
    <row r="46" spans="6:11" ht="12.75">
      <c r="F46" t="s">
        <v>48</v>
      </c>
      <c r="G46" s="51">
        <v>98.9596</v>
      </c>
      <c r="H46" s="51">
        <v>76.908</v>
      </c>
      <c r="I46" s="51">
        <v>75.7944</v>
      </c>
      <c r="J46" s="51">
        <v>76.54839999999999</v>
      </c>
      <c r="K46" s="51">
        <v>68.06880000000001</v>
      </c>
    </row>
    <row r="47" spans="7:11" ht="12.75">
      <c r="G47" s="73">
        <v>-1.871809415768567</v>
      </c>
      <c r="H47" s="73">
        <v>11.04551705631772</v>
      </c>
      <c r="I47" s="73">
        <v>14.339090819704367</v>
      </c>
      <c r="J47" s="73">
        <v>14.972297384357688</v>
      </c>
      <c r="K47" s="73">
        <v>19.123423609675427</v>
      </c>
    </row>
    <row r="50" ht="12.75">
      <c r="Q50" t="s">
        <v>187</v>
      </c>
    </row>
  </sheetData>
  <sheetProtection/>
  <mergeCells count="6">
    <mergeCell ref="P7:AD7"/>
    <mergeCell ref="P8:R8"/>
    <mergeCell ref="S8:U8"/>
    <mergeCell ref="V8:X8"/>
    <mergeCell ref="Y8:AA8"/>
    <mergeCell ref="AB8:AD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3:AJ65"/>
  <sheetViews>
    <sheetView zoomScalePageLayoutView="0" workbookViewId="0" topLeftCell="A1">
      <selection activeCell="E46" sqref="E46"/>
    </sheetView>
  </sheetViews>
  <sheetFormatPr defaultColWidth="9.00390625" defaultRowHeight="12.75"/>
  <cols>
    <col min="4" max="4" width="16.75390625" style="0" customWidth="1"/>
    <col min="13" max="13" width="13.75390625" style="0" customWidth="1"/>
  </cols>
  <sheetData>
    <row r="3" ht="12.75">
      <c r="C3" s="2" t="s">
        <v>190</v>
      </c>
    </row>
    <row r="7" spans="3:30" ht="15.75">
      <c r="C7" s="12"/>
      <c r="D7" s="12"/>
      <c r="E7" s="16"/>
      <c r="F7" s="16"/>
      <c r="G7" s="12"/>
      <c r="H7" s="16"/>
      <c r="I7" s="16"/>
      <c r="J7" s="12"/>
      <c r="K7" s="12"/>
      <c r="L7" s="16"/>
      <c r="M7" s="12"/>
      <c r="N7" s="12"/>
      <c r="O7" s="12"/>
      <c r="P7" s="116" t="s">
        <v>18</v>
      </c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</row>
    <row r="8" spans="3:36" ht="12.75">
      <c r="C8" s="13"/>
      <c r="D8" s="13" t="s">
        <v>17</v>
      </c>
      <c r="E8" s="14" t="s">
        <v>27</v>
      </c>
      <c r="F8" s="19" t="s">
        <v>28</v>
      </c>
      <c r="G8" s="13" t="s">
        <v>29</v>
      </c>
      <c r="H8" s="14" t="s">
        <v>30</v>
      </c>
      <c r="I8" s="14" t="s">
        <v>31</v>
      </c>
      <c r="J8" s="13" t="s">
        <v>32</v>
      </c>
      <c r="K8" s="13" t="s">
        <v>33</v>
      </c>
      <c r="L8" s="18" t="s">
        <v>37</v>
      </c>
      <c r="M8" s="13" t="s">
        <v>35</v>
      </c>
      <c r="N8" s="13" t="s">
        <v>36</v>
      </c>
      <c r="O8" s="13" t="s">
        <v>34</v>
      </c>
      <c r="P8" s="117" t="s">
        <v>0</v>
      </c>
      <c r="Q8" s="117"/>
      <c r="R8" s="117"/>
      <c r="S8" s="117" t="s">
        <v>1</v>
      </c>
      <c r="T8" s="117"/>
      <c r="U8" s="117"/>
      <c r="V8" s="117" t="s">
        <v>2</v>
      </c>
      <c r="W8" s="117"/>
      <c r="X8" s="117"/>
      <c r="Y8" s="117" t="s">
        <v>3</v>
      </c>
      <c r="Z8" s="117"/>
      <c r="AA8" s="117"/>
      <c r="AB8" s="117" t="s">
        <v>4</v>
      </c>
      <c r="AC8" s="117"/>
      <c r="AD8" s="117"/>
      <c r="AE8" s="2"/>
      <c r="AF8" s="23" t="s">
        <v>43</v>
      </c>
      <c r="AG8" s="24" t="s">
        <v>44</v>
      </c>
      <c r="AH8" s="24" t="s">
        <v>45</v>
      </c>
      <c r="AI8" s="24" t="s">
        <v>46</v>
      </c>
      <c r="AJ8" s="24" t="s">
        <v>47</v>
      </c>
    </row>
    <row r="9" spans="3:30" ht="12.75">
      <c r="C9" s="12" t="s">
        <v>191</v>
      </c>
      <c r="D9" s="12"/>
      <c r="E9" s="16"/>
      <c r="F9" s="16"/>
      <c r="G9" s="12"/>
      <c r="H9" s="16"/>
      <c r="I9" s="16"/>
      <c r="J9" s="12"/>
      <c r="K9" s="12"/>
      <c r="L9" s="16"/>
      <c r="M9" s="12"/>
      <c r="N9" s="12"/>
      <c r="O9" s="12"/>
      <c r="P9" s="12" t="s">
        <v>19</v>
      </c>
      <c r="Q9" s="12" t="s">
        <v>10</v>
      </c>
      <c r="R9" s="15" t="s">
        <v>20</v>
      </c>
      <c r="S9" s="12" t="s">
        <v>19</v>
      </c>
      <c r="T9" s="12" t="s">
        <v>10</v>
      </c>
      <c r="U9" s="15" t="s">
        <v>20</v>
      </c>
      <c r="V9" s="12" t="s">
        <v>19</v>
      </c>
      <c r="W9" s="12" t="s">
        <v>10</v>
      </c>
      <c r="X9" s="15" t="s">
        <v>20</v>
      </c>
      <c r="Y9" s="12" t="s">
        <v>19</v>
      </c>
      <c r="Z9" s="12" t="s">
        <v>10</v>
      </c>
      <c r="AA9" s="15" t="s">
        <v>20</v>
      </c>
      <c r="AB9" s="12" t="s">
        <v>19</v>
      </c>
      <c r="AC9" s="12" t="s">
        <v>10</v>
      </c>
      <c r="AD9" s="15" t="s">
        <v>20</v>
      </c>
    </row>
    <row r="10" spans="3:32" ht="15.75">
      <c r="C10" s="5"/>
      <c r="D10" s="46" t="s">
        <v>56</v>
      </c>
      <c r="E10" s="9"/>
      <c r="F10" s="9"/>
      <c r="H10" s="9"/>
      <c r="I10" s="9"/>
      <c r="L10" s="40"/>
      <c r="M10" s="41"/>
      <c r="N10" s="42"/>
      <c r="O10" s="42"/>
      <c r="R10" s="3"/>
      <c r="U10" s="3"/>
      <c r="X10" s="3"/>
      <c r="AA10" s="3"/>
      <c r="AD10" s="3"/>
      <c r="AF10" s="20"/>
    </row>
    <row r="11" spans="3:32" ht="15">
      <c r="C11" s="5"/>
      <c r="E11" s="9"/>
      <c r="F11" s="9"/>
      <c r="H11" s="9"/>
      <c r="I11" s="9"/>
      <c r="L11" s="40"/>
      <c r="M11" s="41"/>
      <c r="N11" s="42"/>
      <c r="O11" s="42"/>
      <c r="R11" s="3"/>
      <c r="U11" s="3"/>
      <c r="X11" s="3"/>
      <c r="AA11" s="3"/>
      <c r="AD11" s="3"/>
      <c r="AF11" s="20"/>
    </row>
    <row r="12" spans="3:32" ht="15">
      <c r="C12" s="2" t="s">
        <v>11</v>
      </c>
      <c r="E12" s="9"/>
      <c r="F12" s="9"/>
      <c r="H12" s="9"/>
      <c r="I12" s="9"/>
      <c r="L12" s="40"/>
      <c r="M12" s="41"/>
      <c r="N12" s="42"/>
      <c r="O12" s="42"/>
      <c r="R12" s="3"/>
      <c r="U12" s="3"/>
      <c r="X12" s="3"/>
      <c r="AA12" s="3"/>
      <c r="AD12" s="3"/>
      <c r="AF12" s="20"/>
    </row>
    <row r="13" spans="3:32" ht="15">
      <c r="C13" s="5"/>
      <c r="E13" s="9"/>
      <c r="F13" s="9"/>
      <c r="H13" s="9"/>
      <c r="I13" s="9"/>
      <c r="L13" s="40"/>
      <c r="M13" s="41"/>
      <c r="N13" s="42"/>
      <c r="O13" s="42"/>
      <c r="R13" s="3"/>
      <c r="U13" s="3"/>
      <c r="X13" s="3"/>
      <c r="AA13" s="3"/>
      <c r="AD13" s="3"/>
      <c r="AF13" s="20"/>
    </row>
    <row r="14" spans="3:36" ht="15.75">
      <c r="C14">
        <v>1</v>
      </c>
      <c r="D14" s="38" t="s">
        <v>57</v>
      </c>
      <c r="E14">
        <v>2009</v>
      </c>
      <c r="F14" t="s">
        <v>39</v>
      </c>
      <c r="G14" t="s">
        <v>41</v>
      </c>
      <c r="H14">
        <v>10</v>
      </c>
      <c r="I14">
        <v>4</v>
      </c>
      <c r="J14">
        <v>160</v>
      </c>
      <c r="K14">
        <v>8837</v>
      </c>
      <c r="L14" s="40" t="s">
        <v>38</v>
      </c>
      <c r="M14" s="41" t="s">
        <v>40</v>
      </c>
      <c r="N14" s="42" t="s">
        <v>38</v>
      </c>
      <c r="O14" s="42" t="s">
        <v>39</v>
      </c>
      <c r="Q14" s="6">
        <v>0.1353</v>
      </c>
      <c r="R14" s="3">
        <f aca="true" t="shared" si="0" ref="R14:R30">100-P14/Q14*100</f>
        <v>100</v>
      </c>
      <c r="T14">
        <v>0.13048859999999998</v>
      </c>
      <c r="U14" s="3">
        <f aca="true" t="shared" si="1" ref="U14:U30">100-S14/T14*100</f>
        <v>100</v>
      </c>
      <c r="W14">
        <v>0.1347258</v>
      </c>
      <c r="X14" s="3">
        <f aca="true" t="shared" si="2" ref="X14:X30">100-V14/W14*100</f>
        <v>100</v>
      </c>
      <c r="Y14">
        <v>0.11317019999999998</v>
      </c>
      <c r="Z14">
        <v>0.11657580000000001</v>
      </c>
      <c r="AA14" s="3">
        <f aca="true" t="shared" si="3" ref="AA14:AA30">100-Y14/Z14*100</f>
        <v>2.9213610371964194</v>
      </c>
      <c r="AB14">
        <v>0.097746</v>
      </c>
      <c r="AC14">
        <v>0.11680019999999999</v>
      </c>
      <c r="AD14" s="3">
        <f aca="true" t="shared" si="4" ref="AD14:AD30">100-AB14/AC14*100</f>
        <v>16.31349946318585</v>
      </c>
      <c r="AE14">
        <f>+K14</f>
        <v>8837</v>
      </c>
      <c r="AF14" s="20"/>
      <c r="AG14" s="51">
        <f>+AE14*(S14-T14)</f>
        <v>-1153.1277581999998</v>
      </c>
      <c r="AH14" s="51">
        <f>+AE14*(V14-W14)</f>
        <v>-1190.5718946</v>
      </c>
      <c r="AI14" s="51">
        <f>+AE14*(Y14-Z14)</f>
        <v>-30.0952872000002</v>
      </c>
      <c r="AJ14" s="51">
        <f>+AE14*(AB14-AC14)</f>
        <v>-168.38196539999993</v>
      </c>
    </row>
    <row r="15" spans="3:36" ht="15.75">
      <c r="C15">
        <v>1</v>
      </c>
      <c r="D15" s="29" t="s">
        <v>58</v>
      </c>
      <c r="E15">
        <v>2008</v>
      </c>
      <c r="F15" t="s">
        <v>39</v>
      </c>
      <c r="G15" t="s">
        <v>41</v>
      </c>
      <c r="H15">
        <v>10</v>
      </c>
      <c r="I15">
        <v>2</v>
      </c>
      <c r="J15">
        <v>80</v>
      </c>
      <c r="K15">
        <v>4453</v>
      </c>
      <c r="L15" s="40" t="s">
        <v>38</v>
      </c>
      <c r="M15" s="41" t="s">
        <v>40</v>
      </c>
      <c r="N15" s="42" t="s">
        <v>38</v>
      </c>
      <c r="O15" s="42" t="s">
        <v>39</v>
      </c>
      <c r="P15">
        <v>0.0836813736</v>
      </c>
      <c r="Q15" s="6">
        <v>0.1353</v>
      </c>
      <c r="R15" s="3">
        <f t="shared" si="0"/>
        <v>38.15123902439025</v>
      </c>
      <c r="S15">
        <v>0.08811907499999999</v>
      </c>
      <c r="T15">
        <v>0.13048859999999998</v>
      </c>
      <c r="U15" s="3">
        <f t="shared" si="1"/>
        <v>32.46990541702493</v>
      </c>
      <c r="V15">
        <v>0.09429912359999999</v>
      </c>
      <c r="W15">
        <v>0.1347258</v>
      </c>
      <c r="X15" s="3">
        <f t="shared" si="2"/>
        <v>30.006633027972384</v>
      </c>
      <c r="Y15">
        <v>0.0666395202</v>
      </c>
      <c r="Z15">
        <v>0.11657580000000001</v>
      </c>
      <c r="AA15" s="3">
        <f t="shared" si="3"/>
        <v>42.83588858064882</v>
      </c>
      <c r="AB15">
        <v>0.0839221086</v>
      </c>
      <c r="AC15">
        <v>0.11680019999999999</v>
      </c>
      <c r="AD15" s="3">
        <f t="shared" si="4"/>
        <v>28.14900265581737</v>
      </c>
      <c r="AE15">
        <f>+K15</f>
        <v>4453</v>
      </c>
      <c r="AF15" s="20">
        <f>+AE15*(P15-Q15)</f>
        <v>-229.85774335920001</v>
      </c>
      <c r="AG15" s="51">
        <f>+AE15*(S15-T15)</f>
        <v>-188.67149482499997</v>
      </c>
      <c r="AH15" s="51">
        <f>+AE15*(V15-W15)</f>
        <v>-180.01999000920006</v>
      </c>
      <c r="AI15" s="51">
        <f>+AE15*(Y15-Z15)</f>
        <v>-222.36625394940006</v>
      </c>
      <c r="AJ15" s="51">
        <f>+AE15*(AB15-AC15)</f>
        <v>-146.40614100419995</v>
      </c>
    </row>
    <row r="16" spans="3:36" ht="15.75">
      <c r="C16">
        <v>1</v>
      </c>
      <c r="D16" s="29" t="s">
        <v>59</v>
      </c>
      <c r="E16">
        <v>2010</v>
      </c>
      <c r="F16" t="s">
        <v>39</v>
      </c>
      <c r="G16" t="s">
        <v>41</v>
      </c>
      <c r="H16">
        <v>10</v>
      </c>
      <c r="I16">
        <v>2</v>
      </c>
      <c r="J16">
        <v>80</v>
      </c>
      <c r="K16">
        <v>4418</v>
      </c>
      <c r="L16" s="40" t="s">
        <v>38</v>
      </c>
      <c r="M16" s="41" t="s">
        <v>40</v>
      </c>
      <c r="N16" s="42" t="s">
        <v>38</v>
      </c>
      <c r="O16" s="42" t="s">
        <v>39</v>
      </c>
      <c r="P16">
        <v>0.07337662860000001</v>
      </c>
      <c r="Q16" s="6">
        <v>0.1353</v>
      </c>
      <c r="R16" s="3">
        <f t="shared" si="0"/>
        <v>45.76745853658536</v>
      </c>
      <c r="S16">
        <v>0.1007707668</v>
      </c>
      <c r="T16">
        <v>0.13048859999999998</v>
      </c>
      <c r="U16" s="3">
        <f t="shared" si="1"/>
        <v>22.774275453947695</v>
      </c>
      <c r="V16">
        <v>0.0977158908</v>
      </c>
      <c r="W16">
        <v>0.1347258</v>
      </c>
      <c r="X16" s="3">
        <f t="shared" si="2"/>
        <v>27.470543281242357</v>
      </c>
      <c r="Y16">
        <v>0.0852711816</v>
      </c>
      <c r="Z16">
        <v>0.11657580000000001</v>
      </c>
      <c r="AA16" s="3">
        <f t="shared" si="3"/>
        <v>26.85344505463398</v>
      </c>
      <c r="AB16">
        <v>0.0888343368</v>
      </c>
      <c r="AC16">
        <v>0.11680019999999999</v>
      </c>
      <c r="AD16" s="3">
        <f t="shared" si="4"/>
        <v>23.943335028535913</v>
      </c>
      <c r="AE16">
        <f>+K16</f>
        <v>4418</v>
      </c>
      <c r="AF16" s="20">
        <f aca="true" t="shared" si="5" ref="AF16:AF30">+AE16*(P16-Q16)</f>
        <v>-273.5774548452</v>
      </c>
      <c r="AG16" s="51">
        <f>+AE16*(S16-T16)</f>
        <v>-131.29338707759996</v>
      </c>
      <c r="AH16" s="51">
        <f>+AE16*(V16-W16)</f>
        <v>-163.50977884560004</v>
      </c>
      <c r="AI16" s="51">
        <f>+AE16*(Y16-Z16)</f>
        <v>-138.30380409120005</v>
      </c>
      <c r="AJ16" s="51">
        <f>+AE16*(AB16-AC16)</f>
        <v>-123.55318361759998</v>
      </c>
    </row>
    <row r="17" spans="3:36" ht="15.75">
      <c r="C17">
        <v>1</v>
      </c>
      <c r="D17" s="29" t="s">
        <v>61</v>
      </c>
      <c r="E17">
        <v>2011</v>
      </c>
      <c r="F17" t="s">
        <v>39</v>
      </c>
      <c r="G17" t="s">
        <v>41</v>
      </c>
      <c r="H17">
        <v>10</v>
      </c>
      <c r="I17">
        <v>3</v>
      </c>
      <c r="J17">
        <v>120</v>
      </c>
      <c r="K17">
        <v>6300.7</v>
      </c>
      <c r="L17" s="40" t="s">
        <v>38</v>
      </c>
      <c r="M17" s="41" t="s">
        <v>40</v>
      </c>
      <c r="N17" s="42" t="s">
        <v>38</v>
      </c>
      <c r="O17" s="42" t="s">
        <v>39</v>
      </c>
      <c r="Q17" s="6">
        <v>0.1353</v>
      </c>
      <c r="R17" s="3">
        <f t="shared" si="0"/>
        <v>100</v>
      </c>
      <c r="S17">
        <v>0.0953559618</v>
      </c>
      <c r="T17">
        <v>0.13048859999999998</v>
      </c>
      <c r="U17" s="3">
        <f t="shared" si="1"/>
        <v>26.92391381316068</v>
      </c>
      <c r="V17">
        <v>0.0933646626</v>
      </c>
      <c r="W17">
        <v>0.1347258</v>
      </c>
      <c r="X17" s="3">
        <f t="shared" si="2"/>
        <v>30.70023514427082</v>
      </c>
      <c r="Y17">
        <v>0.0801652302</v>
      </c>
      <c r="Z17">
        <v>0.11657580000000001</v>
      </c>
      <c r="AA17" s="3">
        <f t="shared" si="3"/>
        <v>31.23338617448904</v>
      </c>
      <c r="AB17">
        <v>0.0780534612</v>
      </c>
      <c r="AC17">
        <v>0.11680019999999999</v>
      </c>
      <c r="AD17" s="3">
        <f t="shared" si="4"/>
        <v>33.173520935751824</v>
      </c>
      <c r="AE17">
        <f>+K17</f>
        <v>6300.7</v>
      </c>
      <c r="AF17" s="20">
        <f t="shared" si="5"/>
        <v>-852.48471</v>
      </c>
      <c r="AG17" s="51">
        <f>+AE17*(S17-T17)</f>
        <v>-221.36021350673988</v>
      </c>
      <c r="AH17" s="51">
        <f>+AE17*(V17-W17)</f>
        <v>-260.6041184161801</v>
      </c>
      <c r="AI17" s="51">
        <f>+AE17*(Y17-Z17)</f>
        <v>-229.41207713885998</v>
      </c>
      <c r="AJ17" s="51">
        <f>+AE17*(AB17-AC17)</f>
        <v>-244.13157715716</v>
      </c>
    </row>
    <row r="18" spans="3:36" ht="15.75">
      <c r="C18">
        <v>1</v>
      </c>
      <c r="D18" s="29" t="s">
        <v>62</v>
      </c>
      <c r="E18">
        <v>2013</v>
      </c>
      <c r="F18" t="s">
        <v>39</v>
      </c>
      <c r="G18" t="s">
        <v>41</v>
      </c>
      <c r="H18">
        <v>9</v>
      </c>
      <c r="I18">
        <v>3</v>
      </c>
      <c r="J18">
        <v>108</v>
      </c>
      <c r="K18">
        <v>5296</v>
      </c>
      <c r="L18" s="40" t="s">
        <v>38</v>
      </c>
      <c r="M18" s="41" t="s">
        <v>40</v>
      </c>
      <c r="N18" s="42" t="s">
        <v>38</v>
      </c>
      <c r="O18" s="42" t="s">
        <v>39</v>
      </c>
      <c r="Q18" s="6">
        <v>0.1353</v>
      </c>
      <c r="R18" s="3">
        <f t="shared" si="0"/>
        <v>100</v>
      </c>
      <c r="T18">
        <v>0.13048859999999998</v>
      </c>
      <c r="U18" s="3">
        <f t="shared" si="1"/>
        <v>100</v>
      </c>
      <c r="W18">
        <v>0.1347258</v>
      </c>
      <c r="X18" s="3">
        <f t="shared" si="2"/>
        <v>100</v>
      </c>
      <c r="Y18">
        <v>0.10399130940000001</v>
      </c>
      <c r="Z18">
        <v>0.11657580000000001</v>
      </c>
      <c r="AA18" s="3">
        <f t="shared" si="3"/>
        <v>10.795114080280811</v>
      </c>
      <c r="AB18">
        <v>0.08497666979999999</v>
      </c>
      <c r="AC18">
        <v>0.11680019999999999</v>
      </c>
      <c r="AD18" s="3">
        <f t="shared" si="4"/>
        <v>27.24612646211223</v>
      </c>
      <c r="AE18">
        <f>+K18</f>
        <v>5296</v>
      </c>
      <c r="AF18" s="20">
        <f t="shared" si="5"/>
        <v>-716.5488</v>
      </c>
      <c r="AG18" s="51"/>
      <c r="AH18" s="51">
        <f>+AE18*(V18-W18)</f>
        <v>-713.5078368000001</v>
      </c>
      <c r="AI18" s="51">
        <f>+AE18*(Y18-Z18)</f>
        <v>-66.6474622176</v>
      </c>
      <c r="AJ18" s="51">
        <f>+AE18*(AB18-AC18)</f>
        <v>-168.53741593920003</v>
      </c>
    </row>
    <row r="19" spans="3:36" ht="15.75">
      <c r="C19">
        <v>1</v>
      </c>
      <c r="D19" s="29" t="s">
        <v>63</v>
      </c>
      <c r="E19">
        <v>2015</v>
      </c>
      <c r="F19" t="s">
        <v>39</v>
      </c>
      <c r="G19" t="s">
        <v>41</v>
      </c>
      <c r="H19">
        <v>9</v>
      </c>
      <c r="I19">
        <v>3</v>
      </c>
      <c r="J19">
        <v>108</v>
      </c>
      <c r="K19">
        <v>5830.9</v>
      </c>
      <c r="L19" s="40" t="s">
        <v>38</v>
      </c>
      <c r="M19" s="41" t="s">
        <v>40</v>
      </c>
      <c r="N19" s="42" t="s">
        <v>38</v>
      </c>
      <c r="O19" s="42" t="s">
        <v>39</v>
      </c>
      <c r="Q19" s="6">
        <v>0.1353</v>
      </c>
      <c r="R19" s="3">
        <f t="shared" si="0"/>
        <v>100</v>
      </c>
      <c r="T19">
        <v>0.13048859999999998</v>
      </c>
      <c r="U19" s="3">
        <f t="shared" si="1"/>
        <v>100</v>
      </c>
      <c r="W19">
        <v>0.1347258</v>
      </c>
      <c r="X19" s="3">
        <f t="shared" si="2"/>
        <v>100</v>
      </c>
      <c r="Z19">
        <v>0.11657580000000001</v>
      </c>
      <c r="AA19" s="3">
        <f t="shared" si="3"/>
        <v>100</v>
      </c>
      <c r="AC19">
        <v>0.11680019999999999</v>
      </c>
      <c r="AD19" s="3">
        <f t="shared" si="4"/>
        <v>100</v>
      </c>
      <c r="AF19" s="20"/>
      <c r="AG19" s="51"/>
      <c r="AH19" s="51"/>
      <c r="AI19" s="51"/>
      <c r="AJ19" s="51"/>
    </row>
    <row r="20" spans="3:36" ht="15.75">
      <c r="C20">
        <v>1</v>
      </c>
      <c r="D20" s="29" t="s">
        <v>64</v>
      </c>
      <c r="E20">
        <v>2011</v>
      </c>
      <c r="F20" t="s">
        <v>39</v>
      </c>
      <c r="G20" t="s">
        <v>41</v>
      </c>
      <c r="H20">
        <v>10</v>
      </c>
      <c r="I20">
        <v>3</v>
      </c>
      <c r="J20">
        <v>120</v>
      </c>
      <c r="K20">
        <v>6633.6</v>
      </c>
      <c r="L20" s="40" t="s">
        <v>38</v>
      </c>
      <c r="M20" s="41" t="s">
        <v>40</v>
      </c>
      <c r="N20" s="42" t="s">
        <v>38</v>
      </c>
      <c r="O20" s="42" t="s">
        <v>39</v>
      </c>
      <c r="Q20" s="6">
        <v>0.1353</v>
      </c>
      <c r="R20" s="3">
        <f t="shared" si="0"/>
        <v>100</v>
      </c>
      <c r="S20">
        <v>0.1139616324</v>
      </c>
      <c r="T20">
        <v>0.13048859999999998</v>
      </c>
      <c r="U20" s="3">
        <f t="shared" si="1"/>
        <v>12.665449395579373</v>
      </c>
      <c r="V20">
        <v>0.11642209259999999</v>
      </c>
      <c r="W20">
        <v>0.1347258</v>
      </c>
      <c r="X20" s="3">
        <f t="shared" si="2"/>
        <v>13.585896242590522</v>
      </c>
      <c r="Y20">
        <v>0.096319113</v>
      </c>
      <c r="Z20">
        <v>0.11657580000000001</v>
      </c>
      <c r="AA20" s="3">
        <f t="shared" si="3"/>
        <v>17.376408311158926</v>
      </c>
      <c r="AB20">
        <v>0.0869167926</v>
      </c>
      <c r="AC20">
        <v>0.11680019999999999</v>
      </c>
      <c r="AD20" s="3">
        <f t="shared" si="4"/>
        <v>25.585065265299207</v>
      </c>
      <c r="AE20">
        <f aca="true" t="shared" si="6" ref="AE20:AE30">+K20</f>
        <v>6633.6</v>
      </c>
      <c r="AF20" s="20">
        <f t="shared" si="5"/>
        <v>-897.5260800000001</v>
      </c>
      <c r="AG20" s="51">
        <f aca="true" t="shared" si="7" ref="AG20:AG30">+AE20*(S20-T20)</f>
        <v>-109.63329227135989</v>
      </c>
      <c r="AH20" s="51">
        <f aca="true" t="shared" si="8" ref="AH20:AH30">+AE20*(V20-W20)</f>
        <v>-121.41947340864014</v>
      </c>
      <c r="AI20" s="51">
        <f aca="true" t="shared" si="9" ref="AI20:AI30">+AE20*(Y20-Z20)</f>
        <v>-134.37475888320006</v>
      </c>
      <c r="AJ20" s="51">
        <f aca="true" t="shared" si="10" ref="AJ20:AJ30">+AE20*(AB20-AC20)</f>
        <v>-198.23457132863996</v>
      </c>
    </row>
    <row r="21" spans="3:36" ht="15.75">
      <c r="C21">
        <v>1</v>
      </c>
      <c r="D21" s="29" t="s">
        <v>65</v>
      </c>
      <c r="E21">
        <v>2011</v>
      </c>
      <c r="F21" t="s">
        <v>39</v>
      </c>
      <c r="G21" t="s">
        <v>41</v>
      </c>
      <c r="H21">
        <v>10</v>
      </c>
      <c r="I21">
        <v>2</v>
      </c>
      <c r="J21">
        <v>80</v>
      </c>
      <c r="K21">
        <v>4440.8</v>
      </c>
      <c r="L21" s="40" t="s">
        <v>38</v>
      </c>
      <c r="M21" s="41" t="s">
        <v>40</v>
      </c>
      <c r="N21" s="42" t="s">
        <v>38</v>
      </c>
      <c r="O21" s="42" t="s">
        <v>39</v>
      </c>
      <c r="Q21" s="6">
        <v>0.1353</v>
      </c>
      <c r="R21" s="3">
        <f t="shared" si="0"/>
        <v>100</v>
      </c>
      <c r="T21">
        <v>0.13048859999999998</v>
      </c>
      <c r="U21" s="3">
        <f t="shared" si="1"/>
        <v>100</v>
      </c>
      <c r="V21">
        <v>0.0905048496</v>
      </c>
      <c r="W21">
        <v>0.1347258</v>
      </c>
      <c r="X21" s="3">
        <f t="shared" si="2"/>
        <v>32.822926566403765</v>
      </c>
      <c r="Y21">
        <v>0.0869167926</v>
      </c>
      <c r="Z21">
        <v>0.11657580000000001</v>
      </c>
      <c r="AA21" s="3">
        <f t="shared" si="3"/>
        <v>25.441821887561574</v>
      </c>
      <c r="AB21">
        <v>0.0840270618</v>
      </c>
      <c r="AC21">
        <v>0.11680019999999999</v>
      </c>
      <c r="AD21" s="3">
        <f t="shared" si="4"/>
        <v>28.059145617901336</v>
      </c>
      <c r="AE21">
        <f t="shared" si="6"/>
        <v>4440.8</v>
      </c>
      <c r="AF21" s="20">
        <f t="shared" si="5"/>
        <v>-600.84024</v>
      </c>
      <c r="AG21" s="51">
        <f t="shared" si="7"/>
        <v>-579.47377488</v>
      </c>
      <c r="AH21" s="51">
        <f t="shared" si="8"/>
        <v>-196.37639653632002</v>
      </c>
      <c r="AI21" s="51">
        <f t="shared" si="9"/>
        <v>-131.70972006192002</v>
      </c>
      <c r="AJ21" s="51">
        <f t="shared" si="10"/>
        <v>-145.53895211856</v>
      </c>
    </row>
    <row r="22" spans="3:36" ht="15.75">
      <c r="C22">
        <v>1</v>
      </c>
      <c r="D22" s="29" t="s">
        <v>66</v>
      </c>
      <c r="E22">
        <v>2010</v>
      </c>
      <c r="F22" t="s">
        <v>39</v>
      </c>
      <c r="G22" t="s">
        <v>41</v>
      </c>
      <c r="H22">
        <v>10</v>
      </c>
      <c r="I22">
        <v>1</v>
      </c>
      <c r="J22">
        <v>40</v>
      </c>
      <c r="K22">
        <v>2187.2</v>
      </c>
      <c r="L22" s="40" t="s">
        <v>38</v>
      </c>
      <c r="M22" s="41" t="s">
        <v>40</v>
      </c>
      <c r="N22" s="42" t="s">
        <v>38</v>
      </c>
      <c r="O22" s="42" t="s">
        <v>39</v>
      </c>
      <c r="P22">
        <v>0.09807834959999999</v>
      </c>
      <c r="Q22" s="6">
        <v>0.1353</v>
      </c>
      <c r="R22" s="3">
        <f t="shared" si="0"/>
        <v>27.510458536585375</v>
      </c>
      <c r="S22">
        <v>0.0959639076</v>
      </c>
      <c r="T22">
        <v>0.13048859999999998</v>
      </c>
      <c r="U22" s="3">
        <f t="shared" si="1"/>
        <v>26.45801426331495</v>
      </c>
      <c r="V22">
        <v>0.099198297</v>
      </c>
      <c r="W22">
        <v>0.1347258</v>
      </c>
      <c r="X22" s="3">
        <f t="shared" si="2"/>
        <v>26.37022975554794</v>
      </c>
      <c r="Y22">
        <v>0.10022771219999999</v>
      </c>
      <c r="Z22">
        <v>0.11657580000000001</v>
      </c>
      <c r="AA22" s="3">
        <f t="shared" si="3"/>
        <v>14.023569042631507</v>
      </c>
      <c r="AB22">
        <v>0.0874724994</v>
      </c>
      <c r="AC22">
        <v>0.11680019999999999</v>
      </c>
      <c r="AD22" s="3">
        <f t="shared" si="4"/>
        <v>25.10928971012035</v>
      </c>
      <c r="AE22">
        <f t="shared" si="6"/>
        <v>2187.2</v>
      </c>
      <c r="AF22" s="20">
        <f t="shared" si="5"/>
        <v>-81.41119375488003</v>
      </c>
      <c r="AG22" s="51">
        <f t="shared" si="7"/>
        <v>-75.51240721727997</v>
      </c>
      <c r="AH22" s="51">
        <f t="shared" si="8"/>
        <v>-77.7057545616</v>
      </c>
      <c r="AI22" s="51">
        <f t="shared" si="9"/>
        <v>-35.75653763616005</v>
      </c>
      <c r="AJ22" s="51">
        <f t="shared" si="10"/>
        <v>-64.14554675231997</v>
      </c>
    </row>
    <row r="23" spans="3:36" ht="15.75">
      <c r="C23">
        <v>1</v>
      </c>
      <c r="D23" s="47" t="s">
        <v>67</v>
      </c>
      <c r="E23">
        <v>2010</v>
      </c>
      <c r="F23" t="s">
        <v>39</v>
      </c>
      <c r="G23" t="s">
        <v>41</v>
      </c>
      <c r="H23">
        <v>10</v>
      </c>
      <c r="I23">
        <v>4</v>
      </c>
      <c r="J23">
        <v>152</v>
      </c>
      <c r="K23">
        <v>8661</v>
      </c>
      <c r="L23" s="40" t="s">
        <v>38</v>
      </c>
      <c r="M23" s="41" t="s">
        <v>40</v>
      </c>
      <c r="N23" s="42" t="s">
        <v>38</v>
      </c>
      <c r="O23" s="42" t="s">
        <v>39</v>
      </c>
      <c r="P23">
        <v>0.09937255019999999</v>
      </c>
      <c r="Q23" s="6">
        <v>0.1353</v>
      </c>
      <c r="R23" s="3">
        <f t="shared" si="0"/>
        <v>26.553917073170737</v>
      </c>
      <c r="S23">
        <v>0.0890935848</v>
      </c>
      <c r="T23">
        <v>0.13048859999999998</v>
      </c>
      <c r="U23" s="3">
        <f t="shared" si="1"/>
        <v>31.723089373324555</v>
      </c>
      <c r="V23">
        <v>0.093092571</v>
      </c>
      <c r="W23">
        <v>0.1347258</v>
      </c>
      <c r="X23" s="3">
        <f t="shared" si="2"/>
        <v>30.90219467986087</v>
      </c>
      <c r="Y23">
        <v>0.09534887999999998</v>
      </c>
      <c r="Z23">
        <v>0.11657580000000001</v>
      </c>
      <c r="AA23" s="3">
        <f t="shared" si="3"/>
        <v>18.208684821378043</v>
      </c>
      <c r="AB23">
        <v>0.078199044</v>
      </c>
      <c r="AC23">
        <v>0.11680019999999999</v>
      </c>
      <c r="AD23" s="3">
        <f t="shared" si="4"/>
        <v>33.048878340961735</v>
      </c>
      <c r="AE23">
        <f t="shared" si="6"/>
        <v>8661</v>
      </c>
      <c r="AF23" s="20">
        <f t="shared" si="5"/>
        <v>-311.1676427178001</v>
      </c>
      <c r="AG23" s="51">
        <f t="shared" si="7"/>
        <v>-358.52222664719983</v>
      </c>
      <c r="AH23" s="51">
        <f t="shared" si="8"/>
        <v>-360.5853963690001</v>
      </c>
      <c r="AI23" s="51">
        <f t="shared" si="9"/>
        <v>-183.8463541200002</v>
      </c>
      <c r="AJ23" s="51">
        <f t="shared" si="10"/>
        <v>-334.32461211599997</v>
      </c>
    </row>
    <row r="24" spans="3:36" ht="15.75">
      <c r="C24">
        <v>1</v>
      </c>
      <c r="D24" s="29" t="s">
        <v>68</v>
      </c>
      <c r="E24">
        <v>2008</v>
      </c>
      <c r="F24" t="s">
        <v>39</v>
      </c>
      <c r="G24" t="s">
        <v>41</v>
      </c>
      <c r="H24">
        <v>10</v>
      </c>
      <c r="I24">
        <v>1</v>
      </c>
      <c r="J24">
        <v>40</v>
      </c>
      <c r="K24">
        <v>2232.3</v>
      </c>
      <c r="L24" s="40" t="s">
        <v>38</v>
      </c>
      <c r="M24" s="41" t="s">
        <v>40</v>
      </c>
      <c r="N24" s="42" t="s">
        <v>38</v>
      </c>
      <c r="O24" s="42" t="s">
        <v>39</v>
      </c>
      <c r="P24">
        <v>0.10154134979999999</v>
      </c>
      <c r="Q24" s="6">
        <v>0.1353</v>
      </c>
      <c r="R24" s="3">
        <f t="shared" si="0"/>
        <v>24.950960975609775</v>
      </c>
      <c r="S24">
        <v>0.09174879779999999</v>
      </c>
      <c r="T24">
        <v>0.13048859999999998</v>
      </c>
      <c r="U24" s="3">
        <f t="shared" si="1"/>
        <v>29.688265641596274</v>
      </c>
      <c r="V24">
        <v>0.1024428702</v>
      </c>
      <c r="W24">
        <v>0.1347258</v>
      </c>
      <c r="X24" s="3">
        <f t="shared" si="2"/>
        <v>23.961950717679912</v>
      </c>
      <c r="Y24">
        <v>0.0742728558</v>
      </c>
      <c r="Z24">
        <v>0.11657580000000001</v>
      </c>
      <c r="AA24" s="3">
        <f t="shared" si="3"/>
        <v>36.28792957028818</v>
      </c>
      <c r="AB24">
        <v>0.084975495</v>
      </c>
      <c r="AC24">
        <v>0.11680019999999999</v>
      </c>
      <c r="AD24" s="3">
        <f t="shared" si="4"/>
        <v>27.24713228230773</v>
      </c>
      <c r="AE24">
        <f t="shared" si="6"/>
        <v>2232.3</v>
      </c>
      <c r="AF24" s="20">
        <f t="shared" si="5"/>
        <v>-75.35943484146004</v>
      </c>
      <c r="AG24" s="51">
        <f t="shared" si="7"/>
        <v>-86.47886045105999</v>
      </c>
      <c r="AH24" s="51">
        <f t="shared" si="8"/>
        <v>-72.06518419254003</v>
      </c>
      <c r="AI24" s="51">
        <f t="shared" si="9"/>
        <v>-94.43286233766004</v>
      </c>
      <c r="AJ24" s="51">
        <f t="shared" si="10"/>
        <v>-71.0422889715</v>
      </c>
    </row>
    <row r="25" spans="3:36" ht="15.75">
      <c r="C25">
        <v>1</v>
      </c>
      <c r="D25" s="47" t="s">
        <v>70</v>
      </c>
      <c r="E25">
        <v>2009</v>
      </c>
      <c r="F25" t="s">
        <v>39</v>
      </c>
      <c r="G25" t="s">
        <v>41</v>
      </c>
      <c r="H25">
        <v>10</v>
      </c>
      <c r="I25">
        <v>1</v>
      </c>
      <c r="J25">
        <v>40</v>
      </c>
      <c r="K25">
        <v>2196.8</v>
      </c>
      <c r="L25" s="40" t="s">
        <v>38</v>
      </c>
      <c r="M25" s="41" t="s">
        <v>40</v>
      </c>
      <c r="N25" s="42" t="s">
        <v>38</v>
      </c>
      <c r="O25" s="42" t="s">
        <v>39</v>
      </c>
      <c r="P25">
        <v>0.10608430139999998</v>
      </c>
      <c r="Q25" s="6">
        <v>0.1353</v>
      </c>
      <c r="R25" s="3">
        <f t="shared" si="0"/>
        <v>21.59327317073172</v>
      </c>
      <c r="S25">
        <v>0.0886529094</v>
      </c>
      <c r="T25">
        <v>0.13048859999999998</v>
      </c>
      <c r="U25" s="3">
        <f t="shared" si="1"/>
        <v>32.060801173435834</v>
      </c>
      <c r="V25">
        <v>0.09728965619999999</v>
      </c>
      <c r="W25">
        <v>0.1347258</v>
      </c>
      <c r="X25" s="3">
        <f t="shared" si="2"/>
        <v>27.786915201097344</v>
      </c>
      <c r="Y25">
        <v>0.0951308028</v>
      </c>
      <c r="Z25">
        <v>0.11657580000000001</v>
      </c>
      <c r="AA25" s="3">
        <f t="shared" si="3"/>
        <v>18.395753835701754</v>
      </c>
      <c r="AB25">
        <v>0.0896388108</v>
      </c>
      <c r="AC25">
        <v>0.11680019999999999</v>
      </c>
      <c r="AD25" s="3">
        <f t="shared" si="4"/>
        <v>23.254574221619478</v>
      </c>
      <c r="AE25">
        <f t="shared" si="6"/>
        <v>2196.8</v>
      </c>
      <c r="AF25" s="20">
        <f t="shared" si="5"/>
        <v>-64.18104668448005</v>
      </c>
      <c r="AG25" s="51">
        <f t="shared" si="7"/>
        <v>-91.90464511007998</v>
      </c>
      <c r="AH25" s="51">
        <f t="shared" si="8"/>
        <v>-82.23972069984003</v>
      </c>
      <c r="AI25" s="51">
        <f t="shared" si="9"/>
        <v>-47.110369848960026</v>
      </c>
      <c r="AJ25" s="51">
        <f t="shared" si="10"/>
        <v>-59.66813979456</v>
      </c>
    </row>
    <row r="26" spans="3:36" ht="15.75">
      <c r="C26">
        <v>1</v>
      </c>
      <c r="D26" s="48" t="s">
        <v>71</v>
      </c>
      <c r="E26">
        <v>2009</v>
      </c>
      <c r="F26" t="s">
        <v>39</v>
      </c>
      <c r="G26" t="s">
        <v>41</v>
      </c>
      <c r="H26" t="s">
        <v>72</v>
      </c>
      <c r="I26">
        <v>4</v>
      </c>
      <c r="J26">
        <v>152</v>
      </c>
      <c r="K26">
        <v>8633.4</v>
      </c>
      <c r="L26" s="40" t="s">
        <v>38</v>
      </c>
      <c r="M26" s="41" t="s">
        <v>40</v>
      </c>
      <c r="N26" s="42" t="s">
        <v>38</v>
      </c>
      <c r="O26" s="42" t="s">
        <v>39</v>
      </c>
      <c r="P26">
        <v>0.10526999999999999</v>
      </c>
      <c r="Q26" s="6">
        <v>0.1353</v>
      </c>
      <c r="R26" s="3">
        <f t="shared" si="0"/>
        <v>22.19512195121952</v>
      </c>
      <c r="S26">
        <v>0.104478</v>
      </c>
      <c r="T26">
        <v>0.13048859999999998</v>
      </c>
      <c r="U26" s="3">
        <f t="shared" si="1"/>
        <v>19.933235547013297</v>
      </c>
      <c r="V26">
        <v>0.10579799999999999</v>
      </c>
      <c r="W26">
        <v>0.1347258</v>
      </c>
      <c r="X26" s="3">
        <f t="shared" si="2"/>
        <v>21.47161122813894</v>
      </c>
      <c r="Y26">
        <v>0.095106</v>
      </c>
      <c r="Z26">
        <v>0.11657580000000001</v>
      </c>
      <c r="AA26" s="3">
        <f t="shared" si="3"/>
        <v>18.4170299496122</v>
      </c>
      <c r="AB26">
        <v>0.08606399999999999</v>
      </c>
      <c r="AC26">
        <v>0.11680019999999999</v>
      </c>
      <c r="AD26" s="3">
        <f t="shared" si="4"/>
        <v>26.31519466576256</v>
      </c>
      <c r="AE26">
        <f t="shared" si="6"/>
        <v>8633.4</v>
      </c>
      <c r="AF26" s="20">
        <f t="shared" si="5"/>
        <v>-259.26100200000013</v>
      </c>
      <c r="AG26" s="51">
        <f t="shared" si="7"/>
        <v>-224.55991403999982</v>
      </c>
      <c r="AH26" s="51">
        <f t="shared" si="8"/>
        <v>-249.74526852000014</v>
      </c>
      <c r="AI26" s="51">
        <f t="shared" si="9"/>
        <v>-185.35737132000008</v>
      </c>
      <c r="AJ26" s="51">
        <f t="shared" si="10"/>
        <v>-265.35790908</v>
      </c>
    </row>
    <row r="27" spans="3:36" ht="15">
      <c r="C27" s="6">
        <v>1</v>
      </c>
      <c r="D27" s="49" t="s">
        <v>75</v>
      </c>
      <c r="E27">
        <v>2009</v>
      </c>
      <c r="F27" t="s">
        <v>39</v>
      </c>
      <c r="G27" t="s">
        <v>41</v>
      </c>
      <c r="H27">
        <v>10</v>
      </c>
      <c r="I27">
        <v>3</v>
      </c>
      <c r="J27">
        <v>120</v>
      </c>
      <c r="K27">
        <v>6913.1</v>
      </c>
      <c r="L27" s="40" t="s">
        <v>38</v>
      </c>
      <c r="M27" s="41" t="s">
        <v>40</v>
      </c>
      <c r="N27" s="42" t="s">
        <v>38</v>
      </c>
      <c r="O27" s="42" t="s">
        <v>39</v>
      </c>
      <c r="P27">
        <v>0.09981113999999999</v>
      </c>
      <c r="Q27" s="6">
        <v>0.1353</v>
      </c>
      <c r="R27" s="3">
        <f t="shared" si="0"/>
        <v>26.22975609756098</v>
      </c>
      <c r="S27">
        <v>0.088340043</v>
      </c>
      <c r="T27">
        <v>0.13048859999999998</v>
      </c>
      <c r="U27" s="3">
        <f t="shared" si="1"/>
        <v>32.300566486267755</v>
      </c>
      <c r="V27">
        <v>0.0965148228</v>
      </c>
      <c r="W27">
        <v>0.1347258</v>
      </c>
      <c r="X27" s="3">
        <f t="shared" si="2"/>
        <v>28.36203399794249</v>
      </c>
      <c r="Y27">
        <v>0.10354565099999999</v>
      </c>
      <c r="Z27">
        <v>0.11657580000000001</v>
      </c>
      <c r="AA27" s="3">
        <f t="shared" si="3"/>
        <v>11.177404744380922</v>
      </c>
      <c r="AB27">
        <v>0.07794984779999999</v>
      </c>
      <c r="AC27">
        <v>0.11680019999999999</v>
      </c>
      <c r="AD27" s="3">
        <f t="shared" si="4"/>
        <v>33.262230886590956</v>
      </c>
      <c r="AE27">
        <f t="shared" si="6"/>
        <v>6913.1</v>
      </c>
      <c r="AF27" s="20">
        <f t="shared" si="5"/>
        <v>-245.33803806600008</v>
      </c>
      <c r="AG27" s="51">
        <f t="shared" si="7"/>
        <v>-291.3771893966999</v>
      </c>
      <c r="AH27" s="51">
        <f t="shared" si="8"/>
        <v>-264.1563064813201</v>
      </c>
      <c r="AI27" s="51">
        <f t="shared" si="9"/>
        <v>-90.07872305190013</v>
      </c>
      <c r="AJ27" s="51">
        <f t="shared" si="10"/>
        <v>-268.57636979382005</v>
      </c>
    </row>
    <row r="28" spans="3:36" ht="15">
      <c r="C28" s="6">
        <v>1</v>
      </c>
      <c r="D28" s="49" t="s">
        <v>76</v>
      </c>
      <c r="E28">
        <v>2011</v>
      </c>
      <c r="F28" t="s">
        <v>39</v>
      </c>
      <c r="G28" t="s">
        <v>41</v>
      </c>
      <c r="H28">
        <v>10</v>
      </c>
      <c r="I28">
        <v>2</v>
      </c>
      <c r="J28">
        <v>80</v>
      </c>
      <c r="K28">
        <v>4702</v>
      </c>
      <c r="L28" s="40" t="s">
        <v>38</v>
      </c>
      <c r="M28" s="41" t="s">
        <v>40</v>
      </c>
      <c r="N28" s="42" t="s">
        <v>38</v>
      </c>
      <c r="O28" s="42" t="s">
        <v>39</v>
      </c>
      <c r="Q28" s="6">
        <v>0.1353</v>
      </c>
      <c r="R28" s="3">
        <f t="shared" si="0"/>
        <v>100</v>
      </c>
      <c r="S28">
        <v>0.10056270839999999</v>
      </c>
      <c r="T28">
        <v>0.13048859999999998</v>
      </c>
      <c r="U28" s="3">
        <f t="shared" si="1"/>
        <v>22.933721106671385</v>
      </c>
      <c r="V28">
        <v>0.08756597519999999</v>
      </c>
      <c r="W28">
        <v>0.1347258</v>
      </c>
      <c r="X28" s="3">
        <f t="shared" si="2"/>
        <v>35.0043011806202</v>
      </c>
      <c r="Y28">
        <v>0.0808337706</v>
      </c>
      <c r="Z28">
        <v>0.11657580000000001</v>
      </c>
      <c r="AA28" s="3">
        <f t="shared" si="3"/>
        <v>30.65990488591973</v>
      </c>
      <c r="AB28">
        <v>0.07913274599999999</v>
      </c>
      <c r="AC28">
        <v>0.11680019999999999</v>
      </c>
      <c r="AD28" s="3">
        <f t="shared" si="4"/>
        <v>32.24947731253886</v>
      </c>
      <c r="AE28">
        <f t="shared" si="6"/>
        <v>4702</v>
      </c>
      <c r="AF28" s="20">
        <f t="shared" si="5"/>
        <v>-636.1806</v>
      </c>
      <c r="AG28" s="51">
        <f t="shared" si="7"/>
        <v>-140.71154230319996</v>
      </c>
      <c r="AH28" s="51">
        <f t="shared" si="8"/>
        <v>-221.74549620960008</v>
      </c>
      <c r="AI28" s="51">
        <f t="shared" si="9"/>
        <v>-168.05902223880005</v>
      </c>
      <c r="AJ28" s="51">
        <f t="shared" si="10"/>
        <v>-177.11236870800002</v>
      </c>
    </row>
    <row r="29" spans="3:36" ht="15">
      <c r="C29" s="6">
        <v>1</v>
      </c>
      <c r="D29" s="49" t="s">
        <v>77</v>
      </c>
      <c r="E29">
        <v>2012</v>
      </c>
      <c r="F29" t="s">
        <v>39</v>
      </c>
      <c r="G29" t="s">
        <v>41</v>
      </c>
      <c r="H29">
        <v>9</v>
      </c>
      <c r="I29">
        <v>1</v>
      </c>
      <c r="J29">
        <v>36</v>
      </c>
      <c r="K29">
        <v>2037.4</v>
      </c>
      <c r="L29" s="40" t="s">
        <v>38</v>
      </c>
      <c r="M29" s="41" t="s">
        <v>40</v>
      </c>
      <c r="N29" s="42" t="s">
        <v>38</v>
      </c>
      <c r="O29" s="42" t="s">
        <v>39</v>
      </c>
      <c r="Q29" s="6">
        <v>0.1353</v>
      </c>
      <c r="R29" s="3">
        <f t="shared" si="0"/>
        <v>100</v>
      </c>
      <c r="T29">
        <v>0.13048859999999998</v>
      </c>
      <c r="U29" s="3">
        <f t="shared" si="1"/>
        <v>100</v>
      </c>
      <c r="V29">
        <v>0.11792835779999998</v>
      </c>
      <c r="W29">
        <v>0.1347258</v>
      </c>
      <c r="X29" s="3">
        <f t="shared" si="2"/>
        <v>12.467873414000891</v>
      </c>
      <c r="Y29">
        <v>0.089751816</v>
      </c>
      <c r="Z29">
        <v>0.11657580000000001</v>
      </c>
      <c r="AA29" s="3">
        <f t="shared" si="3"/>
        <v>23.00990771669592</v>
      </c>
      <c r="AB29">
        <v>0.081988401</v>
      </c>
      <c r="AC29">
        <v>0.11680019999999999</v>
      </c>
      <c r="AD29" s="3">
        <f t="shared" si="4"/>
        <v>29.804571396281858</v>
      </c>
      <c r="AE29">
        <f t="shared" si="6"/>
        <v>2037.4</v>
      </c>
      <c r="AF29" s="20">
        <f t="shared" si="5"/>
        <v>-275.66022000000004</v>
      </c>
      <c r="AG29" s="51">
        <f t="shared" si="7"/>
        <v>-265.85747363999997</v>
      </c>
      <c r="AH29" s="51">
        <f t="shared" si="8"/>
        <v>-34.223108738280054</v>
      </c>
      <c r="AI29" s="51">
        <f t="shared" si="9"/>
        <v>-54.65118500160002</v>
      </c>
      <c r="AJ29" s="51">
        <f t="shared" si="10"/>
        <v>-70.92555928259998</v>
      </c>
    </row>
    <row r="30" spans="3:36" ht="15.75">
      <c r="C30" s="6">
        <v>1</v>
      </c>
      <c r="D30" s="48" t="s">
        <v>78</v>
      </c>
      <c r="E30">
        <v>2012</v>
      </c>
      <c r="F30" t="s">
        <v>39</v>
      </c>
      <c r="G30" t="s">
        <v>41</v>
      </c>
      <c r="H30">
        <v>9</v>
      </c>
      <c r="I30">
        <v>2</v>
      </c>
      <c r="J30">
        <v>72</v>
      </c>
      <c r="K30">
        <v>4064.6</v>
      </c>
      <c r="L30" s="40" t="s">
        <v>38</v>
      </c>
      <c r="M30" s="41" t="s">
        <v>40</v>
      </c>
      <c r="N30" s="42" t="s">
        <v>38</v>
      </c>
      <c r="O30" s="42" t="s">
        <v>39</v>
      </c>
      <c r="Q30" s="6">
        <v>0.1353</v>
      </c>
      <c r="R30" s="3">
        <f t="shared" si="0"/>
        <v>100</v>
      </c>
      <c r="T30">
        <v>0.13048859999999998</v>
      </c>
      <c r="U30" s="3">
        <f t="shared" si="1"/>
        <v>100</v>
      </c>
      <c r="W30">
        <v>0.1347258</v>
      </c>
      <c r="X30" s="3">
        <f t="shared" si="2"/>
        <v>100</v>
      </c>
      <c r="Y30">
        <v>0.0864386226</v>
      </c>
      <c r="Z30">
        <v>0.11657580000000001</v>
      </c>
      <c r="AA30" s="3">
        <f t="shared" si="3"/>
        <v>25.852001358772583</v>
      </c>
      <c r="AB30">
        <v>0.097528464</v>
      </c>
      <c r="AC30">
        <v>0.11680019999999999</v>
      </c>
      <c r="AD30" s="3">
        <f t="shared" si="4"/>
        <v>16.499745719613486</v>
      </c>
      <c r="AE30">
        <f t="shared" si="6"/>
        <v>4064.6</v>
      </c>
      <c r="AF30" s="20">
        <f t="shared" si="5"/>
        <v>-549.94038</v>
      </c>
      <c r="AG30" s="51">
        <f t="shared" si="7"/>
        <v>-530.3839635599999</v>
      </c>
      <c r="AH30" s="51">
        <f t="shared" si="8"/>
        <v>-547.60648668</v>
      </c>
      <c r="AI30" s="51">
        <f t="shared" si="9"/>
        <v>-122.49557126004002</v>
      </c>
      <c r="AJ30" s="51">
        <f t="shared" si="10"/>
        <v>-78.3318981456</v>
      </c>
    </row>
    <row r="31" spans="5:36" ht="12.75">
      <c r="E31" s="9"/>
      <c r="F31" s="9"/>
      <c r="H31" s="9"/>
      <c r="I31" s="9"/>
      <c r="L31" s="9"/>
      <c r="P31" s="2">
        <f>AVERAGE(P14:P30)</f>
        <v>0.09590196164999999</v>
      </c>
      <c r="Q31" s="2">
        <v>0.1353</v>
      </c>
      <c r="R31" s="2"/>
      <c r="S31" s="2">
        <f>AVERAGE(S14:S30)</f>
        <v>0.096095217</v>
      </c>
      <c r="T31" s="2">
        <v>0.13048859999999998</v>
      </c>
      <c r="U31" s="2"/>
      <c r="V31" s="2">
        <f>AVERAGE(V14:V30)</f>
        <v>0.09939516687692306</v>
      </c>
      <c r="W31" s="2">
        <v>0.1347258</v>
      </c>
      <c r="X31" s="2"/>
      <c r="Y31" s="2">
        <f>AVERAGE(Y14:Y30)</f>
        <v>0.09082059112499997</v>
      </c>
      <c r="Z31" s="2">
        <v>0.11657580000000001</v>
      </c>
      <c r="AA31" s="2"/>
      <c r="AB31" s="2">
        <f>AVERAGE(AB14:AB30)</f>
        <v>0.085464108675</v>
      </c>
      <c r="AC31" s="2">
        <v>0.11680019999999999</v>
      </c>
      <c r="AE31" s="2">
        <f>SUM(AE14:AE30)</f>
        <v>82006.90000000001</v>
      </c>
      <c r="AF31" s="21">
        <f>SUM(AF14:AF30)/AE31/Q31*100</f>
        <v>-54.70070049338799</v>
      </c>
      <c r="AG31" s="21">
        <f>SUM(AG14:AG30)/AE31/T31*100</f>
        <v>-41.57445525328535</v>
      </c>
      <c r="AH31" s="21">
        <f>SUM(AH14:AH30)/AE31/W31*100</f>
        <v>-42.8665040365157</v>
      </c>
      <c r="AI31" s="21">
        <f>SUM(AI14:AI30)/AE31/Z31*100</f>
        <v>-20.237377806922428</v>
      </c>
      <c r="AJ31" s="21">
        <f>SUM(AJ14:AJ30)/AE31/AC31*100</f>
        <v>-26.980106039398706</v>
      </c>
    </row>
    <row r="32" spans="3:36" ht="12.75">
      <c r="C32" s="2" t="s">
        <v>12</v>
      </c>
      <c r="E32" s="9"/>
      <c r="F32" s="9"/>
      <c r="H32" s="9"/>
      <c r="I32" s="9"/>
      <c r="L32" s="9"/>
      <c r="AF32" s="20"/>
      <c r="AG32" s="51"/>
      <c r="AH32" s="51"/>
      <c r="AI32" s="51"/>
      <c r="AJ32" s="51"/>
    </row>
    <row r="33" spans="5:36" ht="12.75">
      <c r="E33" s="9"/>
      <c r="F33" s="9"/>
      <c r="H33" s="9"/>
      <c r="I33" s="9"/>
      <c r="L33" s="9"/>
      <c r="AB33" s="6"/>
      <c r="AC33" s="6"/>
      <c r="AF33" s="20"/>
      <c r="AG33" s="51"/>
      <c r="AH33" s="51"/>
      <c r="AI33" s="51"/>
      <c r="AJ33" s="51"/>
    </row>
    <row r="34" spans="3:36" ht="15.75">
      <c r="C34" s="6">
        <v>0</v>
      </c>
      <c r="D34" s="38" t="s">
        <v>60</v>
      </c>
      <c r="E34" s="39">
        <v>2008</v>
      </c>
      <c r="F34" s="39" t="s">
        <v>39</v>
      </c>
      <c r="G34" s="39" t="s">
        <v>42</v>
      </c>
      <c r="H34" s="39">
        <v>10</v>
      </c>
      <c r="I34" s="39">
        <v>3</v>
      </c>
      <c r="J34" s="39">
        <v>120</v>
      </c>
      <c r="K34" s="39">
        <v>7340.8</v>
      </c>
      <c r="L34" s="40" t="s">
        <v>38</v>
      </c>
      <c r="M34" s="41" t="s">
        <v>40</v>
      </c>
      <c r="N34" s="42" t="s">
        <v>38</v>
      </c>
      <c r="O34" s="42" t="s">
        <v>39</v>
      </c>
      <c r="P34" s="6"/>
      <c r="Q34" s="6">
        <v>0.1353</v>
      </c>
      <c r="R34" s="3">
        <f>100-P34/Q34*100</f>
        <v>100</v>
      </c>
      <c r="S34" s="6">
        <v>0.0689599878</v>
      </c>
      <c r="T34" s="6">
        <v>0.13048859999999998</v>
      </c>
      <c r="U34" s="3">
        <f>100-S34/T34*100</f>
        <v>47.152480906378024</v>
      </c>
      <c r="V34" s="6">
        <v>0.07123142399999999</v>
      </c>
      <c r="W34" s="6">
        <v>0.1347258</v>
      </c>
      <c r="X34" s="3">
        <f>100-V34/W34*100</f>
        <v>47.12859452309803</v>
      </c>
      <c r="Y34" s="6">
        <v>0.08156931419999999</v>
      </c>
      <c r="Z34" s="6">
        <v>0.11657580000000001</v>
      </c>
      <c r="AA34" s="3">
        <f>100-Y34/Z34*100</f>
        <v>30.028947517409293</v>
      </c>
      <c r="AB34" s="6">
        <v>0.0634123644</v>
      </c>
      <c r="AC34" s="6">
        <v>0.11680019999999999</v>
      </c>
      <c r="AD34" s="3">
        <f>100-AB34/AC34*100</f>
        <v>45.708685087868</v>
      </c>
      <c r="AE34">
        <f>+K34</f>
        <v>7340.8</v>
      </c>
      <c r="AF34" s="20">
        <f>+AE34*(P34-Q34)</f>
        <v>-993.21024</v>
      </c>
      <c r="AG34" s="51">
        <f>+AE34*(S34-T34)</f>
        <v>-451.6692364377599</v>
      </c>
      <c r="AH34" s="51">
        <f>+AE34*(V34-W34)</f>
        <v>-466.09951534080017</v>
      </c>
      <c r="AI34" s="51">
        <f>+AE34*(Y34-Z34)</f>
        <v>-256.9756109606401</v>
      </c>
      <c r="AJ34" s="51">
        <f>+AE34*(AB34-AC34)</f>
        <v>-391.9094235724799</v>
      </c>
    </row>
    <row r="35" spans="3:36" ht="15.75">
      <c r="C35" s="39">
        <v>0</v>
      </c>
      <c r="D35" s="38" t="s">
        <v>69</v>
      </c>
      <c r="E35" s="39">
        <v>2009</v>
      </c>
      <c r="F35" s="39" t="s">
        <v>39</v>
      </c>
      <c r="G35" t="s">
        <v>41</v>
      </c>
      <c r="H35" s="39">
        <v>10</v>
      </c>
      <c r="I35" s="39">
        <v>4</v>
      </c>
      <c r="J35" s="39">
        <v>152</v>
      </c>
      <c r="K35" s="39">
        <v>8640.8</v>
      </c>
      <c r="L35" s="40" t="s">
        <v>38</v>
      </c>
      <c r="M35" s="41" t="s">
        <v>40</v>
      </c>
      <c r="N35" s="42" t="s">
        <v>38</v>
      </c>
      <c r="O35" s="42" t="s">
        <v>39</v>
      </c>
      <c r="P35" s="6">
        <v>0.09222719219999999</v>
      </c>
      <c r="Q35" s="6">
        <v>0.1353</v>
      </c>
      <c r="R35" s="3">
        <f>100-P35/Q35*100</f>
        <v>31.835039024390255</v>
      </c>
      <c r="S35" s="6">
        <v>0.0805930026</v>
      </c>
      <c r="T35" s="6">
        <v>0.13048859999999998</v>
      </c>
      <c r="U35" s="3">
        <f>100-S35/T35*100</f>
        <v>38.23751454150016</v>
      </c>
      <c r="V35" s="6">
        <v>0.07933083839999999</v>
      </c>
      <c r="W35" s="6">
        <v>0.1347258</v>
      </c>
      <c r="X35" s="3">
        <f>100-V35/W35*100</f>
        <v>41.116817714201744</v>
      </c>
      <c r="Y35" s="6">
        <v>0.0839944776</v>
      </c>
      <c r="Z35" s="6">
        <v>0.11657580000000001</v>
      </c>
      <c r="AA35" s="3">
        <f>100-Y35/Z35*100</f>
        <v>27.948615750438762</v>
      </c>
      <c r="AB35" s="6">
        <v>0.0742223262</v>
      </c>
      <c r="AC35" s="6">
        <v>0.11680019999999999</v>
      </c>
      <c r="AD35" s="3">
        <f>100-AB35/AC35*100</f>
        <v>36.45359665480024</v>
      </c>
      <c r="AE35">
        <f>+K35</f>
        <v>8640.8</v>
      </c>
      <c r="AF35" s="20">
        <f>+AE35*(P35-Q35)</f>
        <v>-372.1835176382401</v>
      </c>
      <c r="AG35" s="51">
        <f>+AE35*(S35-T35)</f>
        <v>-431.13787801391976</v>
      </c>
      <c r="AH35" s="51">
        <f>+AE35*(V35-W35)</f>
        <v>-478.6567841932801</v>
      </c>
      <c r="AI35" s="51">
        <f>+AE35*(Y35-Z35)</f>
        <v>-281.52869059392</v>
      </c>
      <c r="AJ35" s="51">
        <f>+AE35*(AB35-AC35)</f>
        <v>-367.90689193104</v>
      </c>
    </row>
    <row r="36" spans="3:36" ht="15.75">
      <c r="C36" s="39">
        <v>0</v>
      </c>
      <c r="D36" s="50" t="s">
        <v>73</v>
      </c>
      <c r="E36" s="39">
        <v>2010</v>
      </c>
      <c r="F36" s="39" t="s">
        <v>39</v>
      </c>
      <c r="G36" t="s">
        <v>41</v>
      </c>
      <c r="H36" s="39">
        <v>10</v>
      </c>
      <c r="I36" s="39">
        <v>3</v>
      </c>
      <c r="J36" s="39">
        <v>120</v>
      </c>
      <c r="K36" s="39">
        <v>6936.3</v>
      </c>
      <c r="L36" s="40" t="s">
        <v>38</v>
      </c>
      <c r="M36" s="41" t="s">
        <v>40</v>
      </c>
      <c r="N36" s="42" t="s">
        <v>38</v>
      </c>
      <c r="O36" s="42" t="s">
        <v>39</v>
      </c>
      <c r="P36" s="6">
        <v>0.0914637966</v>
      </c>
      <c r="Q36" s="6">
        <v>0.1353</v>
      </c>
      <c r="R36" s="3">
        <f>100-P36/Q36*100</f>
        <v>32.39926341463415</v>
      </c>
      <c r="S36" s="6">
        <v>0.082745454</v>
      </c>
      <c r="T36" s="6">
        <v>0.13048859999999998</v>
      </c>
      <c r="U36" s="3">
        <f>100-S36/T36*100</f>
        <v>36.587982398462394</v>
      </c>
      <c r="V36" s="6">
        <v>0.0892880802</v>
      </c>
      <c r="W36" s="6">
        <v>0.1347258</v>
      </c>
      <c r="X36" s="3">
        <f>100-V36/W36*100</f>
        <v>33.726071621025824</v>
      </c>
      <c r="Y36" s="6">
        <v>0.0865937952</v>
      </c>
      <c r="Z36" s="6">
        <v>0.11657580000000001</v>
      </c>
      <c r="AA36" s="3">
        <f>100-Y36/Z36*100</f>
        <v>25.718892600351012</v>
      </c>
      <c r="AB36" s="6">
        <v>0.07710826859999999</v>
      </c>
      <c r="AC36" s="6">
        <v>0.11680019999999999</v>
      </c>
      <c r="AD36" s="3">
        <f>100-AB36/AC36*100</f>
        <v>33.9827597897949</v>
      </c>
      <c r="AE36">
        <f>+K36</f>
        <v>6936.3</v>
      </c>
      <c r="AF36" s="20">
        <f>+AE36*(P36-Q36)</f>
        <v>-304.0610576434201</v>
      </c>
      <c r="AG36" s="51">
        <f>+AE36*(S36-T36)</f>
        <v>-331.1607835997999</v>
      </c>
      <c r="AH36" s="51">
        <f>+AE36*(V36-W36)</f>
        <v>-315.1696558487401</v>
      </c>
      <c r="AI36" s="51">
        <f>+AE36*(Y36-Z36)</f>
        <v>-207.96417989424003</v>
      </c>
      <c r="AJ36" s="51">
        <f>+AE36*(AB36-AC36)</f>
        <v>-275.31514376982005</v>
      </c>
    </row>
    <row r="37" spans="3:36" ht="15.75">
      <c r="C37" s="39">
        <v>0</v>
      </c>
      <c r="D37" s="50" t="s">
        <v>74</v>
      </c>
      <c r="E37" s="39">
        <v>2010</v>
      </c>
      <c r="F37" s="39" t="s">
        <v>39</v>
      </c>
      <c r="G37" t="s">
        <v>41</v>
      </c>
      <c r="H37" s="39">
        <v>10</v>
      </c>
      <c r="I37" s="39">
        <v>3</v>
      </c>
      <c r="J37" s="39">
        <v>120</v>
      </c>
      <c r="K37" s="39">
        <v>6945.9</v>
      </c>
      <c r="L37" s="40" t="s">
        <v>38</v>
      </c>
      <c r="M37" s="41" t="s">
        <v>40</v>
      </c>
      <c r="N37" s="42" t="s">
        <v>38</v>
      </c>
      <c r="O37" s="42" t="s">
        <v>39</v>
      </c>
      <c r="P37" s="6">
        <v>0.1010370108</v>
      </c>
      <c r="Q37" s="6">
        <v>0.1353</v>
      </c>
      <c r="R37" s="3">
        <f>100-P37/Q37*100</f>
        <v>25.32371707317074</v>
      </c>
      <c r="S37" s="6">
        <v>0.080900655</v>
      </c>
      <c r="T37" s="6">
        <v>0.13048859999999998</v>
      </c>
      <c r="U37" s="3">
        <f>100-S37/T37*100</f>
        <v>38.001744980021236</v>
      </c>
      <c r="V37" s="6">
        <v>0.0847415646</v>
      </c>
      <c r="W37" s="6">
        <v>0.1347258</v>
      </c>
      <c r="X37" s="3">
        <f>100-V37/W37*100</f>
        <v>37.10071523049038</v>
      </c>
      <c r="Y37" s="6">
        <v>0.0814417362</v>
      </c>
      <c r="Z37" s="6">
        <v>0.11657580000000001</v>
      </c>
      <c r="AA37" s="3">
        <f>100-Y37/Z37*100</f>
        <v>30.138385325256195</v>
      </c>
      <c r="AB37" s="6">
        <v>0.07364817239999999</v>
      </c>
      <c r="AC37" s="6">
        <v>0.11680019999999999</v>
      </c>
      <c r="AD37" s="3">
        <f>100-AB37/AC37*100</f>
        <v>36.94516584731876</v>
      </c>
      <c r="AE37">
        <f>+K37</f>
        <v>6945.9</v>
      </c>
      <c r="AF37" s="20">
        <f>+AE37*(P37-Q37)</f>
        <v>-237.98729668428007</v>
      </c>
      <c r="AG37" s="51">
        <f>+AE37*(S37-T37)</f>
        <v>-344.43290717549985</v>
      </c>
      <c r="AH37" s="51">
        <f>+AE37*(V37-W37)</f>
        <v>-347.18550066486006</v>
      </c>
      <c r="AI37" s="51">
        <f>+AE37*(Y37-Z37)</f>
        <v>-244.03769374842003</v>
      </c>
      <c r="AJ37" s="51">
        <f>+AE37*(AB37-AC37)</f>
        <v>-299.72966850684</v>
      </c>
    </row>
    <row r="38" spans="5:36" ht="12.75">
      <c r="E38" s="9"/>
      <c r="F38" s="9"/>
      <c r="H38" s="9"/>
      <c r="I38" s="9"/>
      <c r="L38" s="9"/>
      <c r="P38" s="2">
        <f>AVERAGE(P34:P37)</f>
        <v>0.09490933319999999</v>
      </c>
      <c r="Q38" s="2">
        <v>0.1353</v>
      </c>
      <c r="R38" s="2"/>
      <c r="S38" s="2">
        <f>AVERAGE(S34:S37)</f>
        <v>0.07829977485</v>
      </c>
      <c r="T38" s="2">
        <v>0.13048859999999998</v>
      </c>
      <c r="U38" s="2"/>
      <c r="V38" s="2">
        <f>AVERAGE(V34:V37)</f>
        <v>0.0811479768</v>
      </c>
      <c r="W38" s="2">
        <v>0.1347258</v>
      </c>
      <c r="X38" s="2"/>
      <c r="Y38" s="2">
        <f>AVERAGE(Y34:Y37)</f>
        <v>0.0833998308</v>
      </c>
      <c r="Z38" s="2">
        <v>0.11657580000000001</v>
      </c>
      <c r="AA38" s="2"/>
      <c r="AB38" s="2">
        <f>AVERAGE(AB34:AB37)</f>
        <v>0.07209778289999999</v>
      </c>
      <c r="AC38" s="2">
        <v>0.11680019999999999</v>
      </c>
      <c r="AE38" s="2">
        <f>SUM(AE34:AE37)</f>
        <v>29863.799999999996</v>
      </c>
      <c r="AF38" s="21">
        <f>SUM(AF34:AF37)/AE38/Q38*100</f>
        <v>-47.207228230949006</v>
      </c>
      <c r="AG38" s="21">
        <f>SUM(AG34:AG37)/AE38/T38*100</f>
        <v>-39.99093183904656</v>
      </c>
      <c r="AH38" s="21">
        <f>SUM(AH34:AH37)/AE38/W38*100</f>
        <v>-39.943871633362704</v>
      </c>
      <c r="AI38" s="21">
        <f>SUM(AI34:AI37)/AE38/Z38*100</f>
        <v>-28.451404787291008</v>
      </c>
      <c r="AJ38" s="21">
        <f>SUM(AJ34:AJ37)/AE38/AC38*100</f>
        <v>-38.26902797556457</v>
      </c>
    </row>
    <row r="39" spans="5:12" ht="12.75">
      <c r="E39" s="9"/>
      <c r="F39" s="9"/>
      <c r="H39" s="9"/>
      <c r="I39" s="9"/>
      <c r="L39" s="9"/>
    </row>
    <row r="49" ht="12.75">
      <c r="P49" t="s">
        <v>192</v>
      </c>
    </row>
    <row r="50" ht="12.75">
      <c r="Q50" t="s">
        <v>193</v>
      </c>
    </row>
    <row r="52" ht="12.75">
      <c r="C52" s="2" t="s">
        <v>122</v>
      </c>
    </row>
    <row r="56" spans="6:12" ht="12.75">
      <c r="F56">
        <v>11</v>
      </c>
      <c r="G56">
        <v>12</v>
      </c>
      <c r="H56">
        <v>13</v>
      </c>
      <c r="I56">
        <v>14</v>
      </c>
      <c r="J56">
        <v>15</v>
      </c>
      <c r="L56" t="s">
        <v>117</v>
      </c>
    </row>
    <row r="57" spans="3:10" ht="12.75">
      <c r="C57" t="s">
        <v>120</v>
      </c>
      <c r="E57" t="s">
        <v>111</v>
      </c>
      <c r="F57">
        <v>0.1353</v>
      </c>
      <c r="G57">
        <v>0.1304886</v>
      </c>
      <c r="H57">
        <v>0.1347258</v>
      </c>
      <c r="I57">
        <v>0.11657580000000006</v>
      </c>
      <c r="J57">
        <v>0.11680019999999997</v>
      </c>
    </row>
    <row r="58" spans="4:10" ht="12.75">
      <c r="D58">
        <v>1</v>
      </c>
      <c r="E58" t="s">
        <v>81</v>
      </c>
      <c r="F58">
        <v>0.09590196164999999</v>
      </c>
      <c r="G58">
        <v>0.096095217</v>
      </c>
      <c r="H58">
        <v>0.09939516687692306</v>
      </c>
      <c r="I58">
        <v>0.09082059112499997</v>
      </c>
      <c r="J58">
        <v>0.085464108675</v>
      </c>
    </row>
    <row r="59" spans="4:10" ht="12.75">
      <c r="D59">
        <v>0</v>
      </c>
      <c r="E59" t="s">
        <v>87</v>
      </c>
      <c r="F59">
        <v>0.09490933319999999</v>
      </c>
      <c r="G59">
        <v>0.07829977485</v>
      </c>
      <c r="H59">
        <v>0.0811479768</v>
      </c>
      <c r="I59">
        <v>0.0833998308</v>
      </c>
      <c r="J59">
        <v>0.07209778289999999</v>
      </c>
    </row>
    <row r="60" spans="6:12" ht="12.75">
      <c r="F60" s="73">
        <v>1.0350449906568713</v>
      </c>
      <c r="G60" s="73">
        <v>18.51855139678804</v>
      </c>
      <c r="H60" s="73">
        <v>18.35822671289219</v>
      </c>
      <c r="I60" s="73">
        <v>8.17079060274611</v>
      </c>
      <c r="J60" s="73">
        <v>15.63969481718813</v>
      </c>
      <c r="L60" t="s">
        <v>118</v>
      </c>
    </row>
    <row r="61" spans="3:12" ht="12.75">
      <c r="C61" t="s">
        <v>119</v>
      </c>
      <c r="F61">
        <v>11</v>
      </c>
      <c r="G61">
        <v>12</v>
      </c>
      <c r="H61">
        <v>13</v>
      </c>
      <c r="I61">
        <v>14</v>
      </c>
      <c r="J61">
        <v>15</v>
      </c>
      <c r="L61" t="s">
        <v>117</v>
      </c>
    </row>
    <row r="62" spans="5:10" ht="12.75">
      <c r="E62" t="s">
        <v>111</v>
      </c>
      <c r="F62">
        <v>156.948</v>
      </c>
      <c r="G62">
        <v>151.36677600000002</v>
      </c>
      <c r="H62">
        <v>156.281928</v>
      </c>
      <c r="I62">
        <v>135.22792800000008</v>
      </c>
      <c r="J62">
        <v>135.48823199999995</v>
      </c>
    </row>
    <row r="63" spans="4:10" ht="12.75">
      <c r="D63">
        <v>1</v>
      </c>
      <c r="E63" t="s">
        <v>81</v>
      </c>
      <c r="F63">
        <v>111.24627551399999</v>
      </c>
      <c r="G63">
        <v>111.47045172</v>
      </c>
      <c r="H63">
        <v>115.29839357723074</v>
      </c>
      <c r="I63">
        <v>105.35188570499997</v>
      </c>
      <c r="J63">
        <v>99.13836606299999</v>
      </c>
    </row>
    <row r="64" spans="4:10" ht="12.75">
      <c r="D64">
        <v>0</v>
      </c>
      <c r="E64" t="s">
        <v>87</v>
      </c>
      <c r="F64">
        <v>110.09482651199998</v>
      </c>
      <c r="G64">
        <v>90.827738826</v>
      </c>
      <c r="H64">
        <v>94.131653088</v>
      </c>
      <c r="I64">
        <v>96.743803728</v>
      </c>
      <c r="J64">
        <v>83.633428164</v>
      </c>
    </row>
    <row r="65" spans="6:12" ht="12.75">
      <c r="F65" s="73">
        <v>1.0350449906568713</v>
      </c>
      <c r="G65" s="73">
        <v>18.51855139678804</v>
      </c>
      <c r="H65" s="73">
        <v>18.35822671289219</v>
      </c>
      <c r="I65" s="73">
        <v>8.17079060274611</v>
      </c>
      <c r="J65" s="73">
        <v>15.63969481718813</v>
      </c>
      <c r="L65" t="s">
        <v>118</v>
      </c>
    </row>
  </sheetData>
  <sheetProtection/>
  <mergeCells count="6">
    <mergeCell ref="P7:AD7"/>
    <mergeCell ref="P8:R8"/>
    <mergeCell ref="S8:U8"/>
    <mergeCell ref="V8:X8"/>
    <mergeCell ref="Y8:AA8"/>
    <mergeCell ref="AB8:AD8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AS51"/>
  <sheetViews>
    <sheetView zoomScalePageLayoutView="0" workbookViewId="0" topLeftCell="A1">
      <selection activeCell="C21" sqref="C21"/>
    </sheetView>
  </sheetViews>
  <sheetFormatPr defaultColWidth="9.00390625" defaultRowHeight="12.75" outlineLevelCol="2"/>
  <cols>
    <col min="3" max="3" width="9.125" style="5" customWidth="1"/>
    <col min="5" max="5" width="14.375" style="0" bestFit="1" customWidth="1"/>
    <col min="6" max="13" width="9.125" style="0" customWidth="1" outlineLevel="1"/>
    <col min="14" max="14" width="11.00390625" style="0" customWidth="1" outlineLevel="1"/>
    <col min="15" max="15" width="10.375" style="0" customWidth="1" outlineLevel="1"/>
    <col min="16" max="18" width="9.125" style="0" customWidth="1" outlineLevel="1"/>
    <col min="33" max="35" width="0" style="0" hidden="1" customWidth="1" outlineLevel="1"/>
    <col min="36" max="46" width="9.125" style="0" hidden="1" customWidth="1" outlineLevel="2"/>
    <col min="47" max="47" width="9.125" style="0" customWidth="1" collapsed="1"/>
  </cols>
  <sheetData>
    <row r="1" ht="12.75"/>
    <row r="2" ht="12.75">
      <c r="B2" s="2" t="s">
        <v>196</v>
      </c>
    </row>
    <row r="3" spans="4:31" ht="15.75">
      <c r="D3" s="12"/>
      <c r="E3" s="12"/>
      <c r="F3" s="16"/>
      <c r="G3" s="16"/>
      <c r="H3" s="12"/>
      <c r="I3" s="16"/>
      <c r="J3" s="16"/>
      <c r="K3" s="12"/>
      <c r="L3" s="12"/>
      <c r="M3" s="16"/>
      <c r="N3" s="12"/>
      <c r="O3" s="12"/>
      <c r="P3" s="12"/>
      <c r="Q3" s="116" t="s">
        <v>18</v>
      </c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</row>
    <row r="4" spans="4:31" ht="12.75">
      <c r="D4" s="13" t="s">
        <v>195</v>
      </c>
      <c r="E4" s="13" t="s">
        <v>17</v>
      </c>
      <c r="F4" s="14" t="s">
        <v>27</v>
      </c>
      <c r="G4" s="19" t="s">
        <v>28</v>
      </c>
      <c r="H4" s="13" t="s">
        <v>29</v>
      </c>
      <c r="I4" s="14" t="s">
        <v>30</v>
      </c>
      <c r="J4" s="14" t="s">
        <v>31</v>
      </c>
      <c r="K4" s="13" t="s">
        <v>32</v>
      </c>
      <c r="L4" s="13" t="s">
        <v>33</v>
      </c>
      <c r="M4" s="18" t="s">
        <v>37</v>
      </c>
      <c r="N4" s="13" t="s">
        <v>35</v>
      </c>
      <c r="O4" s="13" t="s">
        <v>36</v>
      </c>
      <c r="P4" s="13" t="s">
        <v>34</v>
      </c>
      <c r="Q4" s="117" t="s">
        <v>0</v>
      </c>
      <c r="R4" s="117"/>
      <c r="S4" s="117"/>
      <c r="T4" s="117" t="s">
        <v>1</v>
      </c>
      <c r="U4" s="117"/>
      <c r="V4" s="117"/>
      <c r="W4" s="117" t="s">
        <v>2</v>
      </c>
      <c r="X4" s="117"/>
      <c r="Y4" s="117"/>
      <c r="Z4" s="117" t="s">
        <v>3</v>
      </c>
      <c r="AA4" s="117"/>
      <c r="AB4" s="117"/>
      <c r="AC4" s="117" t="s">
        <v>4</v>
      </c>
      <c r="AD4" s="117"/>
      <c r="AE4" s="117"/>
    </row>
    <row r="5" spans="4:31" ht="15.75">
      <c r="D5" s="26"/>
      <c r="E5" s="45" t="s">
        <v>194</v>
      </c>
      <c r="F5" s="27"/>
      <c r="G5" s="27"/>
      <c r="H5" s="26"/>
      <c r="I5" s="27"/>
      <c r="J5" s="27"/>
      <c r="K5" s="26"/>
      <c r="L5" s="26"/>
      <c r="M5" s="16"/>
      <c r="N5" s="12"/>
      <c r="O5" s="12"/>
      <c r="P5" s="12"/>
      <c r="Q5" s="12" t="s">
        <v>19</v>
      </c>
      <c r="R5" s="12" t="s">
        <v>10</v>
      </c>
      <c r="S5" s="15" t="s">
        <v>20</v>
      </c>
      <c r="T5" s="12" t="s">
        <v>19</v>
      </c>
      <c r="U5" s="12" t="s">
        <v>10</v>
      </c>
      <c r="V5" s="15" t="s">
        <v>20</v>
      </c>
      <c r="W5" s="12" t="s">
        <v>19</v>
      </c>
      <c r="X5" s="12" t="s">
        <v>10</v>
      </c>
      <c r="Y5" s="15" t="s">
        <v>20</v>
      </c>
      <c r="Z5" s="12" t="s">
        <v>19</v>
      </c>
      <c r="AA5" s="12" t="s">
        <v>10</v>
      </c>
      <c r="AB5" s="15" t="s">
        <v>20</v>
      </c>
      <c r="AC5" s="12" t="s">
        <v>19</v>
      </c>
      <c r="AD5" s="12" t="s">
        <v>10</v>
      </c>
      <c r="AE5" s="15" t="s">
        <v>20</v>
      </c>
    </row>
    <row r="6" spans="4:31" ht="12.75">
      <c r="D6" s="26"/>
      <c r="E6" s="26"/>
      <c r="F6" s="27"/>
      <c r="G6" s="27"/>
      <c r="H6" s="26"/>
      <c r="I6" s="27"/>
      <c r="J6" s="27"/>
      <c r="K6" s="26"/>
      <c r="L6" s="26"/>
      <c r="M6" s="27"/>
      <c r="N6" s="26"/>
      <c r="O6" s="26"/>
      <c r="P6" s="26"/>
      <c r="Q6" s="26"/>
      <c r="R6" s="26"/>
      <c r="S6" s="28"/>
      <c r="T6" s="26"/>
      <c r="U6" s="26"/>
      <c r="V6" s="28"/>
      <c r="W6" s="26"/>
      <c r="X6" s="26"/>
      <c r="Y6" s="28"/>
      <c r="Z6" s="26"/>
      <c r="AA6" s="26"/>
      <c r="AB6" s="28"/>
      <c r="AC6" s="26"/>
      <c r="AD6" s="26"/>
      <c r="AE6" s="28"/>
    </row>
    <row r="7" spans="3:35" ht="12.75">
      <c r="C7" s="58"/>
      <c r="D7" s="2" t="s">
        <v>11</v>
      </c>
      <c r="F7" s="9"/>
      <c r="G7" s="9"/>
      <c r="I7" s="9"/>
      <c r="J7" s="9"/>
      <c r="T7" s="44"/>
      <c r="AI7" t="s">
        <v>82</v>
      </c>
    </row>
    <row r="8" spans="3:45" ht="15">
      <c r="C8" s="59"/>
      <c r="D8" s="61">
        <v>1</v>
      </c>
      <c r="E8" s="75" t="s">
        <v>92</v>
      </c>
      <c r="F8" s="61">
        <v>2010</v>
      </c>
      <c r="G8" s="57" t="s">
        <v>79</v>
      </c>
      <c r="H8" s="61" t="s">
        <v>84</v>
      </c>
      <c r="I8" s="76" t="s">
        <v>93</v>
      </c>
      <c r="J8" s="64">
        <v>4</v>
      </c>
      <c r="K8" s="64">
        <v>128</v>
      </c>
      <c r="L8" s="64">
        <v>6845.7</v>
      </c>
      <c r="M8" s="65" t="s">
        <v>79</v>
      </c>
      <c r="N8" s="65" t="s">
        <v>85</v>
      </c>
      <c r="O8" s="65" t="s">
        <v>86</v>
      </c>
      <c r="P8" s="60" t="s">
        <v>79</v>
      </c>
      <c r="Q8" s="68">
        <f>AG8*6</f>
        <v>0.08159999999999999</v>
      </c>
      <c r="R8" s="77">
        <v>0.1459</v>
      </c>
      <c r="S8" s="70">
        <f>100-Q8/R8*100</f>
        <v>44.07128169979438</v>
      </c>
      <c r="T8" s="68">
        <v>0.0799</v>
      </c>
      <c r="U8" s="68">
        <v>0.13363</v>
      </c>
      <c r="V8" s="70">
        <f>100-T8/U8*100</f>
        <v>40.20803711741375</v>
      </c>
      <c r="W8" s="68">
        <f>AK8*6</f>
        <v>0.0906</v>
      </c>
      <c r="X8" s="68">
        <v>0.14705</v>
      </c>
      <c r="Y8" s="70">
        <f>100-W8/X8*100</f>
        <v>38.38830329819789</v>
      </c>
      <c r="Z8" s="68">
        <f>AM8*6</f>
        <v>0.0972</v>
      </c>
      <c r="AA8" s="68">
        <v>0.141</v>
      </c>
      <c r="AB8" s="70">
        <f>100-Z8/AA8*100</f>
        <v>31.06382978723404</v>
      </c>
      <c r="AC8" s="68">
        <f>AO8*6</f>
        <v>0.0744</v>
      </c>
      <c r="AD8" s="68">
        <v>0.13644</v>
      </c>
      <c r="AE8" s="70">
        <f>100-AC8/AD8*100</f>
        <v>45.470536499560254</v>
      </c>
      <c r="AF8" s="58"/>
      <c r="AG8" s="5">
        <v>0.0136</v>
      </c>
      <c r="AH8" s="5">
        <v>0.0231</v>
      </c>
      <c r="AI8" s="5">
        <v>0.014</v>
      </c>
      <c r="AJ8" s="5">
        <v>0.0221</v>
      </c>
      <c r="AK8" s="5">
        <v>0.0151</v>
      </c>
      <c r="AL8" s="5">
        <v>0.024</v>
      </c>
      <c r="AM8" s="5">
        <v>0.0162</v>
      </c>
      <c r="AN8" s="5">
        <v>0.0236</v>
      </c>
      <c r="AO8" s="5">
        <v>0.0124</v>
      </c>
      <c r="AP8" s="5">
        <v>0.02321</v>
      </c>
      <c r="AQ8" s="5"/>
      <c r="AR8" s="5"/>
      <c r="AS8" s="5"/>
    </row>
    <row r="9" spans="3:45" ht="16.5" customHeight="1">
      <c r="C9" s="60"/>
      <c r="D9" s="61">
        <v>1</v>
      </c>
      <c r="E9" s="62" t="s">
        <v>106</v>
      </c>
      <c r="F9" s="61">
        <v>2007</v>
      </c>
      <c r="G9" s="57" t="s">
        <v>79</v>
      </c>
      <c r="H9" s="61" t="s">
        <v>84</v>
      </c>
      <c r="I9" s="63">
        <v>9</v>
      </c>
      <c r="J9" s="64">
        <v>3</v>
      </c>
      <c r="K9" s="64">
        <v>99</v>
      </c>
      <c r="L9" s="64">
        <v>5606.9</v>
      </c>
      <c r="M9" s="65" t="s">
        <v>79</v>
      </c>
      <c r="N9" s="65" t="s">
        <v>85</v>
      </c>
      <c r="O9" s="65" t="s">
        <v>86</v>
      </c>
      <c r="P9" s="60" t="s">
        <v>79</v>
      </c>
      <c r="Q9" s="68">
        <f>AG9*6</f>
        <v>0.0852</v>
      </c>
      <c r="R9" s="77">
        <v>0.14589</v>
      </c>
      <c r="S9" s="70">
        <f>100-Q9/R9*100</f>
        <v>41.59983549249434</v>
      </c>
      <c r="T9" s="60">
        <v>0.07953</v>
      </c>
      <c r="U9" s="60">
        <v>0.13516</v>
      </c>
      <c r="V9" s="70">
        <f>100-T9/U9*100</f>
        <v>41.15862681266647</v>
      </c>
      <c r="W9" s="60">
        <v>0.07953</v>
      </c>
      <c r="X9" s="60">
        <v>0.13516</v>
      </c>
      <c r="Y9" s="70">
        <f>100-W9/X9*100</f>
        <v>41.15862681266647</v>
      </c>
      <c r="Z9" s="68">
        <f>AM9*6</f>
        <v>0.08159999999999999</v>
      </c>
      <c r="AA9" s="77">
        <v>0.14587</v>
      </c>
      <c r="AB9" s="70">
        <f>100-Z9/AA9*100</f>
        <v>44.059779255501475</v>
      </c>
      <c r="AC9" s="68">
        <f>AO9*6</f>
        <v>0.07919999999999999</v>
      </c>
      <c r="AD9" s="77">
        <v>0.13997</v>
      </c>
      <c r="AE9" s="70">
        <f>100-AC9/AD9*100</f>
        <v>43.41644638136744</v>
      </c>
      <c r="AF9" s="58"/>
      <c r="AG9" s="5">
        <v>0.0142</v>
      </c>
      <c r="AH9" s="5">
        <v>0.0231</v>
      </c>
      <c r="AI9" s="5">
        <v>0.0139</v>
      </c>
      <c r="AJ9" s="5">
        <v>0.0221</v>
      </c>
      <c r="AK9" s="5">
        <v>0.0148</v>
      </c>
      <c r="AL9" s="5">
        <v>0.024</v>
      </c>
      <c r="AM9" s="5">
        <v>0.0136</v>
      </c>
      <c r="AN9" s="5">
        <v>0.0236</v>
      </c>
      <c r="AO9" s="5">
        <v>0.0132</v>
      </c>
      <c r="AP9" s="5">
        <v>0.02321</v>
      </c>
      <c r="AQ9" s="5"/>
      <c r="AR9" s="5"/>
      <c r="AS9" s="5"/>
    </row>
    <row r="10" spans="3:45" ht="19.5" customHeight="1">
      <c r="C10" s="59"/>
      <c r="D10" s="61">
        <v>1</v>
      </c>
      <c r="E10" s="62" t="s">
        <v>108</v>
      </c>
      <c r="F10" s="61"/>
      <c r="G10" s="57" t="s">
        <v>79</v>
      </c>
      <c r="H10" s="61" t="s">
        <v>84</v>
      </c>
      <c r="I10" s="63">
        <v>10</v>
      </c>
      <c r="J10" s="64">
        <v>2</v>
      </c>
      <c r="K10" s="64">
        <v>79</v>
      </c>
      <c r="L10" s="64">
        <v>4045.7</v>
      </c>
      <c r="M10" s="65" t="s">
        <v>79</v>
      </c>
      <c r="N10" s="65" t="s">
        <v>85</v>
      </c>
      <c r="O10" s="65" t="s">
        <v>86</v>
      </c>
      <c r="P10" s="60" t="s">
        <v>79</v>
      </c>
      <c r="Q10" s="68"/>
      <c r="R10" s="77">
        <v>0.14589</v>
      </c>
      <c r="S10" s="70"/>
      <c r="T10" s="60">
        <v>0.08497</v>
      </c>
      <c r="U10" s="60">
        <v>0.13516</v>
      </c>
      <c r="V10" s="70">
        <f>100-T10/U10*100</f>
        <v>37.133767386800834</v>
      </c>
      <c r="W10" s="60">
        <v>0.08497</v>
      </c>
      <c r="X10" s="60">
        <v>0.13516</v>
      </c>
      <c r="Y10" s="70">
        <f>100-W10/X10*100</f>
        <v>37.133767386800834</v>
      </c>
      <c r="Z10" s="68" t="s">
        <v>88</v>
      </c>
      <c r="AA10" s="77" t="s">
        <v>88</v>
      </c>
      <c r="AB10" s="70"/>
      <c r="AC10" s="68" t="s">
        <v>88</v>
      </c>
      <c r="AD10" s="77" t="s">
        <v>88</v>
      </c>
      <c r="AE10" s="70"/>
      <c r="AF10" s="58"/>
      <c r="AG10" s="5"/>
      <c r="AH10" s="5">
        <v>0.0231</v>
      </c>
      <c r="AI10" s="5"/>
      <c r="AJ10" s="5">
        <v>0.0221</v>
      </c>
      <c r="AK10" s="5"/>
      <c r="AL10" s="5">
        <v>0.024</v>
      </c>
      <c r="AM10" s="5"/>
      <c r="AN10" s="5">
        <v>0.0236</v>
      </c>
      <c r="AO10" s="5"/>
      <c r="AP10" s="5">
        <v>0.02321</v>
      </c>
      <c r="AQ10" s="5"/>
      <c r="AR10" s="5"/>
      <c r="AS10" s="5"/>
    </row>
    <row r="11" spans="3:45" ht="18.75" customHeight="1">
      <c r="C11" s="60"/>
      <c r="D11" s="61">
        <v>1</v>
      </c>
      <c r="E11" s="62" t="s">
        <v>110</v>
      </c>
      <c r="F11" s="61">
        <v>2008</v>
      </c>
      <c r="G11" s="57" t="s">
        <v>79</v>
      </c>
      <c r="H11" s="61" t="s">
        <v>84</v>
      </c>
      <c r="I11" s="63">
        <v>9</v>
      </c>
      <c r="J11" s="64">
        <v>3</v>
      </c>
      <c r="K11" s="64">
        <v>108</v>
      </c>
      <c r="L11" s="64">
        <v>5607.7</v>
      </c>
      <c r="M11" s="65" t="s">
        <v>79</v>
      </c>
      <c r="N11" s="65" t="s">
        <v>85</v>
      </c>
      <c r="O11" s="65" t="s">
        <v>86</v>
      </c>
      <c r="P11" s="60" t="s">
        <v>79</v>
      </c>
      <c r="Q11" s="68">
        <f>AG11*6</f>
        <v>0.081</v>
      </c>
      <c r="R11" s="69">
        <v>0.14589</v>
      </c>
      <c r="S11" s="70">
        <f>100-Q11/R11*100</f>
        <v>44.47871684145589</v>
      </c>
      <c r="T11" s="60">
        <v>0.08049</v>
      </c>
      <c r="U11" s="60">
        <v>0.13516</v>
      </c>
      <c r="V11" s="70">
        <f>100-T11/U11*100</f>
        <v>40.44835750221959</v>
      </c>
      <c r="W11" s="60">
        <v>0.08049</v>
      </c>
      <c r="X11" s="60">
        <v>0.13516</v>
      </c>
      <c r="Y11" s="70">
        <f>100-W11/X11*100</f>
        <v>40.44835750221959</v>
      </c>
      <c r="Z11" s="68">
        <f>AM11*6</f>
        <v>0.0708</v>
      </c>
      <c r="AA11" s="69">
        <v>0.14406</v>
      </c>
      <c r="AB11" s="70">
        <f>100-Z11/AA11*100</f>
        <v>50.85381091211995</v>
      </c>
      <c r="AC11" s="68">
        <f>AO11*6</f>
        <v>0.078</v>
      </c>
      <c r="AD11" s="69">
        <v>0.14039</v>
      </c>
      <c r="AE11" s="70">
        <f>100-AC11/AD11*100</f>
        <v>44.44048721418904</v>
      </c>
      <c r="AF11" s="58"/>
      <c r="AG11" s="5">
        <v>0.0135</v>
      </c>
      <c r="AH11" s="5">
        <v>0.0231</v>
      </c>
      <c r="AI11" s="5">
        <v>0.0141</v>
      </c>
      <c r="AJ11" s="5">
        <v>0.0221</v>
      </c>
      <c r="AK11" s="5">
        <v>0.0173</v>
      </c>
      <c r="AL11" s="5">
        <v>0.024</v>
      </c>
      <c r="AM11" s="5">
        <v>0.0118</v>
      </c>
      <c r="AN11" s="5">
        <v>0.0236</v>
      </c>
      <c r="AO11" s="5">
        <v>0.013</v>
      </c>
      <c r="AP11" s="5">
        <v>0.02321</v>
      </c>
      <c r="AQ11" s="5"/>
      <c r="AR11" s="5"/>
      <c r="AS11" s="5"/>
    </row>
    <row r="12" spans="3:32" s="5" customFormat="1" ht="18.75" customHeight="1">
      <c r="C12" s="60"/>
      <c r="D12" s="61"/>
      <c r="E12" s="62"/>
      <c r="F12" s="61"/>
      <c r="G12" s="57"/>
      <c r="H12" s="61"/>
      <c r="I12" s="63"/>
      <c r="J12" s="64"/>
      <c r="K12" s="64"/>
      <c r="L12" s="64"/>
      <c r="M12" s="65"/>
      <c r="N12" s="65"/>
      <c r="O12" s="65"/>
      <c r="P12" s="60"/>
      <c r="Q12" s="66">
        <f>AVERAGE(Q8:Q11)</f>
        <v>0.0826</v>
      </c>
      <c r="R12" s="66">
        <f aca="true" t="shared" si="0" ref="R12:AE12">AVERAGE(R8:R11)</f>
        <v>0.14589249999999998</v>
      </c>
      <c r="S12" s="67">
        <f t="shared" si="0"/>
        <v>43.383278011248215</v>
      </c>
      <c r="T12" s="66">
        <f t="shared" si="0"/>
        <v>0.0812225</v>
      </c>
      <c r="U12" s="66">
        <f t="shared" si="0"/>
        <v>0.1347775</v>
      </c>
      <c r="V12" s="67">
        <f t="shared" si="0"/>
        <v>39.73719720477516</v>
      </c>
      <c r="W12" s="66">
        <f t="shared" si="0"/>
        <v>0.0838975</v>
      </c>
      <c r="X12" s="66">
        <f t="shared" si="0"/>
        <v>0.1381325</v>
      </c>
      <c r="Y12" s="67">
        <f t="shared" si="0"/>
        <v>39.28226374997119</v>
      </c>
      <c r="Z12" s="66">
        <f t="shared" si="0"/>
        <v>0.0832</v>
      </c>
      <c r="AA12" s="66">
        <f t="shared" si="0"/>
        <v>0.14364333333333332</v>
      </c>
      <c r="AB12" s="67">
        <f t="shared" si="0"/>
        <v>41.99247331828516</v>
      </c>
      <c r="AC12" s="66">
        <f t="shared" si="0"/>
        <v>0.07719999999999999</v>
      </c>
      <c r="AD12" s="66">
        <f t="shared" si="0"/>
        <v>0.13893333333333335</v>
      </c>
      <c r="AE12" s="67">
        <f t="shared" si="0"/>
        <v>44.442490031705574</v>
      </c>
      <c r="AF12" s="58"/>
    </row>
    <row r="13" spans="3:32" s="5" customFormat="1" ht="18.75" customHeight="1">
      <c r="C13" s="60"/>
      <c r="D13" s="61"/>
      <c r="E13" s="62"/>
      <c r="F13" s="61"/>
      <c r="G13" s="57"/>
      <c r="H13" s="61"/>
      <c r="I13" s="63"/>
      <c r="J13" s="64"/>
      <c r="K13" s="64"/>
      <c r="L13" s="64"/>
      <c r="M13" s="65"/>
      <c r="N13" s="65"/>
      <c r="O13" s="65"/>
      <c r="P13" s="60"/>
      <c r="Q13" s="68"/>
      <c r="R13" s="69"/>
      <c r="S13" s="70"/>
      <c r="T13" s="60"/>
      <c r="U13" s="60"/>
      <c r="V13" s="70"/>
      <c r="W13" s="60"/>
      <c r="X13" s="60"/>
      <c r="Y13" s="70"/>
      <c r="Z13" s="68"/>
      <c r="AA13" s="59"/>
      <c r="AB13" s="70"/>
      <c r="AC13" s="68"/>
      <c r="AD13" s="59"/>
      <c r="AE13" s="70"/>
      <c r="AF13" s="58"/>
    </row>
    <row r="14" spans="3:32" s="5" customFormat="1" ht="18.75" customHeight="1">
      <c r="C14" s="60"/>
      <c r="D14" s="2" t="s">
        <v>12</v>
      </c>
      <c r="E14" s="62"/>
      <c r="F14" s="61"/>
      <c r="G14" s="57"/>
      <c r="H14" s="61"/>
      <c r="I14" s="63"/>
      <c r="J14" s="64"/>
      <c r="K14" s="64"/>
      <c r="L14" s="64"/>
      <c r="M14" s="65"/>
      <c r="N14" s="65"/>
      <c r="O14" s="65"/>
      <c r="P14" s="60"/>
      <c r="Q14" s="68"/>
      <c r="R14" s="69"/>
      <c r="S14" s="70"/>
      <c r="T14" s="60"/>
      <c r="U14" s="60"/>
      <c r="V14" s="70"/>
      <c r="W14" s="60"/>
      <c r="X14" s="60"/>
      <c r="Y14" s="70"/>
      <c r="Z14" s="68"/>
      <c r="AA14" s="59"/>
      <c r="AB14" s="70"/>
      <c r="AC14" s="68"/>
      <c r="AD14" s="59"/>
      <c r="AE14" s="70"/>
      <c r="AF14" s="58"/>
    </row>
    <row r="15" spans="3:45" ht="15">
      <c r="C15" s="59"/>
      <c r="D15" s="31">
        <v>0</v>
      </c>
      <c r="E15" s="79" t="s">
        <v>83</v>
      </c>
      <c r="F15" s="31"/>
      <c r="G15" s="57" t="s">
        <v>79</v>
      </c>
      <c r="H15" s="31" t="s">
        <v>84</v>
      </c>
      <c r="I15" s="80">
        <v>7</v>
      </c>
      <c r="J15" s="81">
        <v>3</v>
      </c>
      <c r="K15" s="81">
        <v>65</v>
      </c>
      <c r="L15" s="81">
        <v>4910.9</v>
      </c>
      <c r="M15" s="82" t="s">
        <v>79</v>
      </c>
      <c r="N15" s="82" t="s">
        <v>85</v>
      </c>
      <c r="O15" s="82" t="s">
        <v>86</v>
      </c>
      <c r="P15" s="69" t="s">
        <v>80</v>
      </c>
      <c r="Q15" s="77">
        <v>0.08255</v>
      </c>
      <c r="R15" s="77"/>
      <c r="S15" s="83"/>
      <c r="T15" s="77">
        <v>0.07371</v>
      </c>
      <c r="U15" s="77">
        <v>0.13499</v>
      </c>
      <c r="V15" s="70">
        <f>100-T15/U15*100</f>
        <v>45.395955255944884</v>
      </c>
      <c r="W15" s="77">
        <v>0.06828</v>
      </c>
      <c r="X15" s="77">
        <v>0.14556</v>
      </c>
      <c r="Y15" s="70">
        <f>100-W15/X15*100</f>
        <v>53.09150865622424</v>
      </c>
      <c r="Z15" s="77">
        <v>0.05572</v>
      </c>
      <c r="AA15" s="77">
        <v>0.13958</v>
      </c>
      <c r="AB15" s="70">
        <f>100-Z15/AA15*100</f>
        <v>60.08024072216651</v>
      </c>
      <c r="AC15" s="77">
        <v>0.05743</v>
      </c>
      <c r="AD15" s="77">
        <v>0.13705</v>
      </c>
      <c r="AE15" s="70">
        <f aca="true" t="shared" si="1" ref="AE15:AE31">100-AC15/AD15*100</f>
        <v>58.095585552717985</v>
      </c>
      <c r="AF15" s="78"/>
      <c r="AG15" s="36">
        <v>0.013</v>
      </c>
      <c r="AH15" s="5">
        <v>0.0231</v>
      </c>
      <c r="AI15" s="36">
        <v>0.012</v>
      </c>
      <c r="AJ15" s="5">
        <v>0.0221</v>
      </c>
      <c r="AK15" s="36">
        <v>0.011</v>
      </c>
      <c r="AL15" s="5">
        <v>0.024</v>
      </c>
      <c r="AM15" s="36">
        <v>0.009</v>
      </c>
      <c r="AN15" s="5">
        <v>0.0236</v>
      </c>
      <c r="AO15" s="36">
        <v>0.009</v>
      </c>
      <c r="AP15" s="5">
        <v>0.02321</v>
      </c>
      <c r="AQ15" s="36"/>
      <c r="AR15" s="5"/>
      <c r="AS15" s="5"/>
    </row>
    <row r="16" spans="3:45" ht="15">
      <c r="C16" s="59"/>
      <c r="D16" s="31">
        <v>0</v>
      </c>
      <c r="E16" s="79" t="s">
        <v>89</v>
      </c>
      <c r="F16" s="31"/>
      <c r="G16" s="57" t="s">
        <v>79</v>
      </c>
      <c r="H16" s="31" t="s">
        <v>84</v>
      </c>
      <c r="I16" s="84" t="s">
        <v>90</v>
      </c>
      <c r="J16" s="81">
        <v>5</v>
      </c>
      <c r="K16" s="81">
        <v>122</v>
      </c>
      <c r="L16" s="81">
        <v>7368.3</v>
      </c>
      <c r="M16" s="82" t="s">
        <v>79</v>
      </c>
      <c r="N16" s="82" t="s">
        <v>85</v>
      </c>
      <c r="O16" s="82" t="s">
        <v>86</v>
      </c>
      <c r="P16" s="69" t="s">
        <v>80</v>
      </c>
      <c r="Q16" s="77">
        <v>0.07871</v>
      </c>
      <c r="R16" s="77">
        <v>0.14975</v>
      </c>
      <c r="S16" s="70">
        <f>100-Q16/R16*100</f>
        <v>47.439065108514185</v>
      </c>
      <c r="T16" s="77">
        <v>0.07547</v>
      </c>
      <c r="U16" s="77">
        <v>0.13812</v>
      </c>
      <c r="V16" s="70">
        <f>100-T16/U16*100</f>
        <v>45.35910802200984</v>
      </c>
      <c r="W16" s="77">
        <v>0.07106</v>
      </c>
      <c r="X16" s="77">
        <v>0.14491</v>
      </c>
      <c r="Y16" s="70">
        <f aca="true" t="shared" si="2" ref="Y16:Y31">100-W16/X16*100</f>
        <v>50.9626664826444</v>
      </c>
      <c r="Z16" s="77">
        <v>0.06081</v>
      </c>
      <c r="AA16" s="77">
        <v>0.14169</v>
      </c>
      <c r="AB16" s="70">
        <f aca="true" t="shared" si="3" ref="AB16:AB31">100-Z16/AA16*100</f>
        <v>57.082362904933305</v>
      </c>
      <c r="AC16" s="77">
        <v>0.05789</v>
      </c>
      <c r="AD16" s="77">
        <v>0.13856</v>
      </c>
      <c r="AE16" s="70">
        <f t="shared" si="1"/>
        <v>58.22026558891455</v>
      </c>
      <c r="AF16" s="78"/>
      <c r="AG16" s="36">
        <v>0.013</v>
      </c>
      <c r="AH16" s="5">
        <v>0.0231</v>
      </c>
      <c r="AI16" s="36">
        <v>0.012</v>
      </c>
      <c r="AJ16" s="5">
        <v>0.0221</v>
      </c>
      <c r="AK16" s="36">
        <v>0.01</v>
      </c>
      <c r="AL16" s="5">
        <v>0.024</v>
      </c>
      <c r="AM16" s="36">
        <v>0.01</v>
      </c>
      <c r="AN16" s="5">
        <v>0.0236</v>
      </c>
      <c r="AO16" s="36">
        <v>0.009</v>
      </c>
      <c r="AP16" s="5">
        <v>0.02321</v>
      </c>
      <c r="AQ16" s="36"/>
      <c r="AR16" s="5"/>
      <c r="AS16" s="5"/>
    </row>
    <row r="17" spans="3:45" ht="15">
      <c r="C17" s="59"/>
      <c r="D17" s="31">
        <v>0</v>
      </c>
      <c r="E17" s="79" t="s">
        <v>91</v>
      </c>
      <c r="F17" s="31"/>
      <c r="G17" s="57" t="s">
        <v>79</v>
      </c>
      <c r="H17" s="31" t="s">
        <v>84</v>
      </c>
      <c r="I17" s="84" t="s">
        <v>90</v>
      </c>
      <c r="J17" s="81">
        <v>5</v>
      </c>
      <c r="K17" s="81">
        <v>121</v>
      </c>
      <c r="L17" s="81">
        <v>7351.8</v>
      </c>
      <c r="M17" s="82" t="s">
        <v>79</v>
      </c>
      <c r="N17" s="82" t="s">
        <v>85</v>
      </c>
      <c r="O17" s="82" t="s">
        <v>86</v>
      </c>
      <c r="P17" s="69" t="s">
        <v>80</v>
      </c>
      <c r="Q17" s="77">
        <v>0.07495</v>
      </c>
      <c r="R17" s="77">
        <v>0.1459</v>
      </c>
      <c r="S17" s="70">
        <f>100-Q17/R17*100</f>
        <v>48.62919808087731</v>
      </c>
      <c r="T17" s="77">
        <v>0.0726</v>
      </c>
      <c r="U17" s="77">
        <v>0.13617</v>
      </c>
      <c r="V17" s="70">
        <f>100-T17/U17*100</f>
        <v>46.68429169420578</v>
      </c>
      <c r="W17" s="77">
        <v>0.07453</v>
      </c>
      <c r="X17" s="77">
        <v>0.14705</v>
      </c>
      <c r="Y17" s="70">
        <f t="shared" si="2"/>
        <v>49.31655899353961</v>
      </c>
      <c r="Z17" s="77">
        <v>0.06306</v>
      </c>
      <c r="AA17" s="77">
        <v>0.141</v>
      </c>
      <c r="AB17" s="70">
        <f t="shared" si="3"/>
        <v>55.27659574468085</v>
      </c>
      <c r="AC17" s="77">
        <v>0.05648</v>
      </c>
      <c r="AD17" s="77">
        <v>0.13644</v>
      </c>
      <c r="AE17" s="70">
        <f t="shared" si="1"/>
        <v>58.604514805042506</v>
      </c>
      <c r="AF17" s="78"/>
      <c r="AG17" s="36">
        <v>0.013</v>
      </c>
      <c r="AH17" s="5">
        <v>0.0231</v>
      </c>
      <c r="AI17" s="36">
        <v>0.012</v>
      </c>
      <c r="AJ17" s="5">
        <v>0.0221</v>
      </c>
      <c r="AK17" s="36">
        <v>0.012</v>
      </c>
      <c r="AL17" s="5">
        <v>0.024</v>
      </c>
      <c r="AM17" s="36">
        <v>0.009</v>
      </c>
      <c r="AN17" s="5">
        <v>0.0236</v>
      </c>
      <c r="AO17" s="36">
        <v>0.009</v>
      </c>
      <c r="AP17" s="5">
        <v>0.02321</v>
      </c>
      <c r="AQ17" s="36"/>
      <c r="AR17" s="5"/>
      <c r="AS17" s="5"/>
    </row>
    <row r="18" spans="3:45" ht="15">
      <c r="C18" s="59"/>
      <c r="D18" s="31">
        <v>0</v>
      </c>
      <c r="E18" s="79" t="s">
        <v>94</v>
      </c>
      <c r="F18" s="31"/>
      <c r="G18" s="57" t="s">
        <v>79</v>
      </c>
      <c r="H18" s="31" t="s">
        <v>84</v>
      </c>
      <c r="I18" s="85">
        <v>10</v>
      </c>
      <c r="J18" s="81">
        <v>3</v>
      </c>
      <c r="K18" s="81">
        <v>119</v>
      </c>
      <c r="L18" s="81">
        <v>6919.2</v>
      </c>
      <c r="M18" s="82" t="s">
        <v>79</v>
      </c>
      <c r="N18" s="82" t="s">
        <v>85</v>
      </c>
      <c r="O18" s="82" t="s">
        <v>86</v>
      </c>
      <c r="P18" s="69" t="s">
        <v>80</v>
      </c>
      <c r="Q18" s="77"/>
      <c r="R18" s="77"/>
      <c r="S18" s="83"/>
      <c r="T18" s="77">
        <v>0.06544</v>
      </c>
      <c r="U18" s="77">
        <v>0.13321</v>
      </c>
      <c r="V18" s="70">
        <f>100-T18/U18*100</f>
        <v>50.874558967044514</v>
      </c>
      <c r="W18" s="77">
        <v>0.06508</v>
      </c>
      <c r="X18" s="77">
        <v>0.14355</v>
      </c>
      <c r="Y18" s="70">
        <f t="shared" si="2"/>
        <v>54.66388018112156</v>
      </c>
      <c r="Z18" s="77">
        <v>0.05035</v>
      </c>
      <c r="AA18" s="77">
        <v>0.14454</v>
      </c>
      <c r="AB18" s="70">
        <f t="shared" si="3"/>
        <v>65.16535215165352</v>
      </c>
      <c r="AC18" s="77">
        <v>0.05115</v>
      </c>
      <c r="AD18" s="77">
        <v>0.13563</v>
      </c>
      <c r="AE18" s="70">
        <f t="shared" si="1"/>
        <v>62.28710462287105</v>
      </c>
      <c r="AF18" s="78"/>
      <c r="AG18" s="36"/>
      <c r="AH18" s="5">
        <v>0.0231</v>
      </c>
      <c r="AI18" s="36">
        <v>0.01</v>
      </c>
      <c r="AJ18" s="5">
        <v>0.0221</v>
      </c>
      <c r="AK18" s="36">
        <v>0.01</v>
      </c>
      <c r="AL18" s="5">
        <v>0.024</v>
      </c>
      <c r="AM18" s="36">
        <v>0.008</v>
      </c>
      <c r="AN18" s="5">
        <v>0.0236</v>
      </c>
      <c r="AO18" s="36">
        <v>0.008</v>
      </c>
      <c r="AP18" s="5">
        <v>0.02321</v>
      </c>
      <c r="AQ18" s="36"/>
      <c r="AR18" s="5"/>
      <c r="AS18" s="5"/>
    </row>
    <row r="19" spans="3:45" ht="15">
      <c r="C19" s="59"/>
      <c r="D19" s="31">
        <v>0</v>
      </c>
      <c r="E19" s="79" t="s">
        <v>95</v>
      </c>
      <c r="F19" s="31"/>
      <c r="G19" s="57" t="s">
        <v>79</v>
      </c>
      <c r="H19" s="31" t="s">
        <v>84</v>
      </c>
      <c r="I19" s="85">
        <v>7</v>
      </c>
      <c r="J19" s="81">
        <v>2</v>
      </c>
      <c r="K19" s="81">
        <v>55</v>
      </c>
      <c r="L19" s="81">
        <v>3258.9</v>
      </c>
      <c r="M19" s="82" t="s">
        <v>79</v>
      </c>
      <c r="N19" s="82" t="s">
        <v>85</v>
      </c>
      <c r="O19" s="82" t="s">
        <v>86</v>
      </c>
      <c r="P19" s="69" t="s">
        <v>80</v>
      </c>
      <c r="Q19" s="77"/>
      <c r="R19" s="77"/>
      <c r="S19" s="83"/>
      <c r="T19" s="77">
        <v>0.06992</v>
      </c>
      <c r="U19" s="77">
        <v>0.13499</v>
      </c>
      <c r="V19" s="70">
        <f>100-T19/U19*100</f>
        <v>48.20357063486185</v>
      </c>
      <c r="W19" s="77">
        <v>0.07044</v>
      </c>
      <c r="X19" s="77">
        <v>0.1442</v>
      </c>
      <c r="Y19" s="70">
        <f t="shared" si="2"/>
        <v>51.15117891816921</v>
      </c>
      <c r="Z19" s="77">
        <v>0.06385</v>
      </c>
      <c r="AA19" s="77">
        <v>0.1398</v>
      </c>
      <c r="AB19" s="70">
        <f t="shared" si="3"/>
        <v>54.32761087267525</v>
      </c>
      <c r="AC19" s="77">
        <v>0.06384</v>
      </c>
      <c r="AD19" s="77">
        <v>0.13714</v>
      </c>
      <c r="AE19" s="70">
        <f t="shared" si="1"/>
        <v>53.44903018812893</v>
      </c>
      <c r="AF19" s="78"/>
      <c r="AG19" s="36"/>
      <c r="AH19" s="5">
        <v>0.0231</v>
      </c>
      <c r="AI19" s="36">
        <v>0.011</v>
      </c>
      <c r="AJ19" s="5">
        <v>0.011</v>
      </c>
      <c r="AK19" s="36">
        <v>0.011</v>
      </c>
      <c r="AL19" s="5">
        <v>0.024</v>
      </c>
      <c r="AM19" s="36">
        <v>0.01</v>
      </c>
      <c r="AN19" s="5">
        <v>0.0236</v>
      </c>
      <c r="AO19" s="36">
        <v>0.01</v>
      </c>
      <c r="AP19" s="5">
        <v>0.02321</v>
      </c>
      <c r="AQ19" s="36"/>
      <c r="AR19" s="5"/>
      <c r="AS19" s="5"/>
    </row>
    <row r="20" spans="3:45" ht="15">
      <c r="C20" s="59"/>
      <c r="D20" s="31">
        <v>0</v>
      </c>
      <c r="E20" s="79" t="s">
        <v>96</v>
      </c>
      <c r="F20" s="31"/>
      <c r="G20" s="57" t="s">
        <v>79</v>
      </c>
      <c r="H20" s="31" t="s">
        <v>84</v>
      </c>
      <c r="I20" s="85">
        <v>9</v>
      </c>
      <c r="J20" s="81">
        <v>3</v>
      </c>
      <c r="K20" s="81">
        <v>107</v>
      </c>
      <c r="L20" s="81">
        <v>5987.7</v>
      </c>
      <c r="M20" s="82" t="s">
        <v>79</v>
      </c>
      <c r="N20" s="82" t="s">
        <v>85</v>
      </c>
      <c r="O20" s="82" t="s">
        <v>86</v>
      </c>
      <c r="P20" s="69" t="s">
        <v>80</v>
      </c>
      <c r="Q20" s="77" t="s">
        <v>88</v>
      </c>
      <c r="R20" s="77" t="s">
        <v>88</v>
      </c>
      <c r="S20" s="83"/>
      <c r="T20" s="77" t="s">
        <v>88</v>
      </c>
      <c r="U20" s="77" t="s">
        <v>88</v>
      </c>
      <c r="V20" s="83"/>
      <c r="W20" s="77">
        <v>0.06807</v>
      </c>
      <c r="X20" s="77">
        <v>0.14576</v>
      </c>
      <c r="Y20" s="70">
        <f t="shared" si="2"/>
        <v>53.299945115257955</v>
      </c>
      <c r="Z20" s="77">
        <v>0.04762</v>
      </c>
      <c r="AA20" s="77">
        <v>0.14406</v>
      </c>
      <c r="AB20" s="70">
        <f t="shared" si="3"/>
        <v>66.94432875190893</v>
      </c>
      <c r="AC20" s="77">
        <v>0.04941</v>
      </c>
      <c r="AD20" s="77">
        <v>0.13634</v>
      </c>
      <c r="AE20" s="70">
        <f t="shared" si="1"/>
        <v>63.759718351180865</v>
      </c>
      <c r="AF20" s="78"/>
      <c r="AG20" s="36"/>
      <c r="AH20" s="5">
        <v>0.0231</v>
      </c>
      <c r="AI20" s="36"/>
      <c r="AJ20" s="5">
        <v>0.0221</v>
      </c>
      <c r="AK20" s="36">
        <v>0.011</v>
      </c>
      <c r="AL20" s="5">
        <v>0.024</v>
      </c>
      <c r="AM20" s="36">
        <v>0.007</v>
      </c>
      <c r="AN20" s="5">
        <v>0.0236</v>
      </c>
      <c r="AO20" s="36">
        <v>0.013</v>
      </c>
      <c r="AP20" s="5">
        <v>0.02321</v>
      </c>
      <c r="AQ20" s="36"/>
      <c r="AR20" s="5"/>
      <c r="AS20" s="5"/>
    </row>
    <row r="21" spans="3:45" ht="15">
      <c r="C21" s="59"/>
      <c r="D21" s="31">
        <v>0</v>
      </c>
      <c r="E21" s="79" t="s">
        <v>97</v>
      </c>
      <c r="F21" s="31"/>
      <c r="G21" s="57" t="s">
        <v>79</v>
      </c>
      <c r="H21" s="31" t="s">
        <v>84</v>
      </c>
      <c r="I21" s="85">
        <v>9</v>
      </c>
      <c r="J21" s="81">
        <v>3</v>
      </c>
      <c r="K21" s="81">
        <v>107</v>
      </c>
      <c r="L21" s="81">
        <v>5985.7</v>
      </c>
      <c r="M21" s="82" t="s">
        <v>79</v>
      </c>
      <c r="N21" s="82" t="s">
        <v>85</v>
      </c>
      <c r="O21" s="82" t="s">
        <v>86</v>
      </c>
      <c r="P21" s="69" t="s">
        <v>80</v>
      </c>
      <c r="Q21" s="77" t="s">
        <v>88</v>
      </c>
      <c r="R21" s="77" t="s">
        <v>88</v>
      </c>
      <c r="S21" s="83"/>
      <c r="T21" s="77">
        <v>0.07429</v>
      </c>
      <c r="U21" s="77">
        <v>0.13457</v>
      </c>
      <c r="V21" s="70">
        <f>100-T21/U21*100</f>
        <v>44.79453072750241</v>
      </c>
      <c r="W21" s="77">
        <v>0.06872</v>
      </c>
      <c r="X21" s="77">
        <v>0.14433</v>
      </c>
      <c r="Y21" s="70">
        <f t="shared" si="2"/>
        <v>52.38689115222061</v>
      </c>
      <c r="Z21" s="77">
        <v>0.05924</v>
      </c>
      <c r="AA21" s="77">
        <v>0.14105</v>
      </c>
      <c r="AB21" s="70">
        <f t="shared" si="3"/>
        <v>58.0007089684509</v>
      </c>
      <c r="AC21" s="77">
        <v>0.06041</v>
      </c>
      <c r="AD21" s="77">
        <v>0.13563</v>
      </c>
      <c r="AE21" s="70">
        <f t="shared" si="1"/>
        <v>55.45970655459706</v>
      </c>
      <c r="AF21" s="78"/>
      <c r="AG21" s="36"/>
      <c r="AH21" s="5">
        <v>0.0231</v>
      </c>
      <c r="AI21" s="36">
        <v>0.012</v>
      </c>
      <c r="AJ21" s="5">
        <v>0.0221</v>
      </c>
      <c r="AK21" s="36">
        <v>0.011</v>
      </c>
      <c r="AL21" s="5">
        <v>0.024</v>
      </c>
      <c r="AM21" s="36">
        <v>0.009</v>
      </c>
      <c r="AN21" s="5">
        <v>0.0236</v>
      </c>
      <c r="AO21" s="36">
        <v>0.01</v>
      </c>
      <c r="AP21" s="5">
        <v>0.02321</v>
      </c>
      <c r="AQ21" s="36"/>
      <c r="AR21" s="5"/>
      <c r="AS21" s="5"/>
    </row>
    <row r="22" spans="3:45" ht="15">
      <c r="C22" s="60"/>
      <c r="D22" s="31">
        <v>0</v>
      </c>
      <c r="E22" s="79" t="s">
        <v>98</v>
      </c>
      <c r="F22" s="31"/>
      <c r="G22" s="57" t="s">
        <v>79</v>
      </c>
      <c r="H22" s="31" t="s">
        <v>84</v>
      </c>
      <c r="I22" s="85">
        <v>7</v>
      </c>
      <c r="J22" s="81">
        <v>2</v>
      </c>
      <c r="K22" s="81">
        <v>55</v>
      </c>
      <c r="L22" s="81">
        <v>3256.4</v>
      </c>
      <c r="M22" s="82" t="s">
        <v>79</v>
      </c>
      <c r="N22" s="82" t="s">
        <v>85</v>
      </c>
      <c r="O22" s="82" t="s">
        <v>86</v>
      </c>
      <c r="P22" s="69" t="s">
        <v>80</v>
      </c>
      <c r="Q22" s="77" t="s">
        <v>88</v>
      </c>
      <c r="R22" s="77" t="s">
        <v>88</v>
      </c>
      <c r="S22" s="83"/>
      <c r="T22" s="77">
        <v>0.07183</v>
      </c>
      <c r="U22" s="77">
        <v>0.13652</v>
      </c>
      <c r="V22" s="70">
        <f aca="true" t="shared" si="4" ref="V22:V31">100-T22/U22*100</f>
        <v>47.38499853501318</v>
      </c>
      <c r="W22" s="77">
        <v>0.07333</v>
      </c>
      <c r="X22" s="77">
        <v>0.14562</v>
      </c>
      <c r="Y22" s="70">
        <f t="shared" si="2"/>
        <v>49.64290619420409</v>
      </c>
      <c r="Z22" s="77">
        <v>0.05921</v>
      </c>
      <c r="AA22" s="77">
        <v>0.14337</v>
      </c>
      <c r="AB22" s="70">
        <f t="shared" si="3"/>
        <v>58.70126246774081</v>
      </c>
      <c r="AC22" s="77">
        <v>0.065</v>
      </c>
      <c r="AD22" s="77">
        <v>0.13695</v>
      </c>
      <c r="AE22" s="70">
        <f t="shared" si="1"/>
        <v>52.53742241694048</v>
      </c>
      <c r="AF22" s="78"/>
      <c r="AG22" s="36"/>
      <c r="AH22" s="5">
        <v>0.0231</v>
      </c>
      <c r="AI22" s="36">
        <v>0.011</v>
      </c>
      <c r="AJ22" s="5">
        <v>0.0221</v>
      </c>
      <c r="AK22" s="36">
        <v>0.01</v>
      </c>
      <c r="AL22" s="5">
        <v>0.024</v>
      </c>
      <c r="AM22" s="36">
        <v>0.01</v>
      </c>
      <c r="AN22" s="5">
        <v>0.0236</v>
      </c>
      <c r="AO22" s="36">
        <v>0.01</v>
      </c>
      <c r="AP22" s="5">
        <v>0.02321</v>
      </c>
      <c r="AQ22" s="36"/>
      <c r="AR22" s="5"/>
      <c r="AS22" s="5"/>
    </row>
    <row r="23" spans="3:45" ht="15">
      <c r="C23" s="59"/>
      <c r="D23" s="31">
        <v>0</v>
      </c>
      <c r="E23" s="79" t="s">
        <v>99</v>
      </c>
      <c r="F23" s="31"/>
      <c r="G23" s="57" t="s">
        <v>79</v>
      </c>
      <c r="H23" s="31" t="s">
        <v>84</v>
      </c>
      <c r="I23" s="85">
        <v>10</v>
      </c>
      <c r="J23" s="81">
        <v>3</v>
      </c>
      <c r="K23" s="81">
        <v>119</v>
      </c>
      <c r="L23" s="81">
        <v>6673.8</v>
      </c>
      <c r="M23" s="82" t="s">
        <v>79</v>
      </c>
      <c r="N23" s="82" t="s">
        <v>85</v>
      </c>
      <c r="O23" s="82" t="s">
        <v>86</v>
      </c>
      <c r="P23" s="69" t="s">
        <v>80</v>
      </c>
      <c r="Q23" s="77" t="s">
        <v>88</v>
      </c>
      <c r="R23" s="77" t="s">
        <v>88</v>
      </c>
      <c r="S23" s="83"/>
      <c r="T23" s="77">
        <v>0.06974</v>
      </c>
      <c r="U23" s="77">
        <v>0.13617</v>
      </c>
      <c r="V23" s="70">
        <f t="shared" si="4"/>
        <v>48.784607475949194</v>
      </c>
      <c r="W23" s="77">
        <v>0.06461</v>
      </c>
      <c r="X23" s="77">
        <v>0.1442</v>
      </c>
      <c r="Y23" s="70">
        <f t="shared" si="2"/>
        <v>55.19417475728155</v>
      </c>
      <c r="Z23" s="77">
        <v>0.051</v>
      </c>
      <c r="AA23" s="77">
        <v>0.14454</v>
      </c>
      <c r="AB23" s="70">
        <f t="shared" si="3"/>
        <v>64.7156496471565</v>
      </c>
      <c r="AC23" s="77">
        <v>0.04878</v>
      </c>
      <c r="AD23" s="77">
        <v>0.13563</v>
      </c>
      <c r="AE23" s="70">
        <f t="shared" si="1"/>
        <v>64.03450564034506</v>
      </c>
      <c r="AF23" s="78"/>
      <c r="AG23" s="36"/>
      <c r="AH23" s="5">
        <v>0.0231</v>
      </c>
      <c r="AI23" s="36">
        <v>0.011</v>
      </c>
      <c r="AJ23" s="5">
        <v>0.0221</v>
      </c>
      <c r="AK23" s="36">
        <v>0.01</v>
      </c>
      <c r="AL23" s="5">
        <v>0.024</v>
      </c>
      <c r="AM23" s="36">
        <v>0.008</v>
      </c>
      <c r="AN23" s="5">
        <v>0.0236</v>
      </c>
      <c r="AO23" s="36">
        <v>0.008</v>
      </c>
      <c r="AP23" s="5">
        <v>0.02321</v>
      </c>
      <c r="AQ23" s="36"/>
      <c r="AR23" s="5"/>
      <c r="AS23" s="5"/>
    </row>
    <row r="24" spans="3:45" ht="15">
      <c r="C24" s="59"/>
      <c r="D24" s="31">
        <v>0</v>
      </c>
      <c r="E24" s="79" t="s">
        <v>100</v>
      </c>
      <c r="F24" s="31"/>
      <c r="G24" s="57" t="s">
        <v>79</v>
      </c>
      <c r="H24" s="31" t="s">
        <v>84</v>
      </c>
      <c r="I24" s="85">
        <v>7</v>
      </c>
      <c r="J24" s="81">
        <v>2</v>
      </c>
      <c r="K24" s="81">
        <v>55</v>
      </c>
      <c r="L24" s="81">
        <v>3265.3</v>
      </c>
      <c r="M24" s="82" t="s">
        <v>79</v>
      </c>
      <c r="N24" s="82" t="s">
        <v>85</v>
      </c>
      <c r="O24" s="82" t="s">
        <v>86</v>
      </c>
      <c r="P24" s="69" t="s">
        <v>80</v>
      </c>
      <c r="Q24" s="77" t="s">
        <v>88</v>
      </c>
      <c r="R24" s="77" t="s">
        <v>88</v>
      </c>
      <c r="S24" s="83"/>
      <c r="T24" s="77">
        <v>0.07605</v>
      </c>
      <c r="U24" s="77">
        <v>0.13516</v>
      </c>
      <c r="V24" s="70">
        <f t="shared" si="4"/>
        <v>43.7333530630364</v>
      </c>
      <c r="W24" s="77">
        <v>0.06888</v>
      </c>
      <c r="X24" s="77">
        <v>0.14705</v>
      </c>
      <c r="Y24" s="70">
        <f t="shared" si="2"/>
        <v>53.15878952737164</v>
      </c>
      <c r="Z24" s="77">
        <v>0.0651</v>
      </c>
      <c r="AA24" s="77">
        <v>0.13674</v>
      </c>
      <c r="AB24" s="70">
        <f t="shared" si="3"/>
        <v>52.391399736726626</v>
      </c>
      <c r="AC24" s="77">
        <v>0.06777</v>
      </c>
      <c r="AD24" s="77">
        <v>0.1321</v>
      </c>
      <c r="AE24" s="70">
        <f t="shared" si="1"/>
        <v>48.69795609386828</v>
      </c>
      <c r="AF24" s="78"/>
      <c r="AG24" s="36"/>
      <c r="AH24" s="5">
        <v>0.0231</v>
      </c>
      <c r="AI24" s="36">
        <v>0.012</v>
      </c>
      <c r="AJ24" s="5">
        <v>0.0221</v>
      </c>
      <c r="AK24" s="36">
        <v>0.011</v>
      </c>
      <c r="AL24" s="5">
        <v>0.024</v>
      </c>
      <c r="AM24" s="36">
        <v>0.01</v>
      </c>
      <c r="AN24" s="5">
        <v>0.0236</v>
      </c>
      <c r="AO24" s="36">
        <v>0.022</v>
      </c>
      <c r="AP24" s="5">
        <v>0.02321</v>
      </c>
      <c r="AQ24" s="36"/>
      <c r="AR24" s="5"/>
      <c r="AS24" s="5"/>
    </row>
    <row r="25" spans="3:45" ht="15">
      <c r="C25" s="59"/>
      <c r="D25" s="31">
        <v>0</v>
      </c>
      <c r="E25" s="79" t="s">
        <v>101</v>
      </c>
      <c r="F25" s="31"/>
      <c r="G25" s="57" t="s">
        <v>79</v>
      </c>
      <c r="H25" s="31" t="s">
        <v>84</v>
      </c>
      <c r="I25" s="85">
        <v>10</v>
      </c>
      <c r="J25" s="81">
        <v>3</v>
      </c>
      <c r="K25" s="81">
        <v>119</v>
      </c>
      <c r="L25" s="81">
        <v>6661.6</v>
      </c>
      <c r="M25" s="82" t="s">
        <v>79</v>
      </c>
      <c r="N25" s="82" t="s">
        <v>85</v>
      </c>
      <c r="O25" s="82" t="s">
        <v>86</v>
      </c>
      <c r="P25" s="69" t="s">
        <v>80</v>
      </c>
      <c r="Q25" s="77" t="s">
        <v>88</v>
      </c>
      <c r="R25" s="77" t="s">
        <v>88</v>
      </c>
      <c r="S25" s="83"/>
      <c r="T25" s="77">
        <v>0.07425</v>
      </c>
      <c r="U25" s="77">
        <v>0.13617</v>
      </c>
      <c r="V25" s="70">
        <f t="shared" si="4"/>
        <v>45.47257105089228</v>
      </c>
      <c r="W25" s="77">
        <v>0.0708</v>
      </c>
      <c r="X25" s="77">
        <v>0.14725</v>
      </c>
      <c r="Y25" s="70">
        <f t="shared" si="2"/>
        <v>51.91850594227504</v>
      </c>
      <c r="Z25" s="77">
        <v>0.05446</v>
      </c>
      <c r="AA25" s="77">
        <v>0.14518</v>
      </c>
      <c r="AB25" s="70">
        <f t="shared" si="3"/>
        <v>62.48794599807136</v>
      </c>
      <c r="AC25" s="77">
        <v>0.05529</v>
      </c>
      <c r="AD25" s="77">
        <v>0.13878</v>
      </c>
      <c r="AE25" s="70">
        <f t="shared" si="1"/>
        <v>60.1599654128837</v>
      </c>
      <c r="AF25" s="78"/>
      <c r="AG25" s="36"/>
      <c r="AH25" s="5">
        <v>0.0231</v>
      </c>
      <c r="AI25" s="36">
        <v>0.012</v>
      </c>
      <c r="AJ25" s="5">
        <v>0.0221</v>
      </c>
      <c r="AK25" s="36">
        <v>0.011</v>
      </c>
      <c r="AL25" s="5">
        <v>0.024</v>
      </c>
      <c r="AM25" s="36">
        <v>0.009</v>
      </c>
      <c r="AN25" s="5">
        <v>0.0236</v>
      </c>
      <c r="AO25" s="36">
        <v>0.009</v>
      </c>
      <c r="AP25" s="5">
        <v>0.02321</v>
      </c>
      <c r="AQ25" s="36"/>
      <c r="AR25" s="5"/>
      <c r="AS25" s="5"/>
    </row>
    <row r="26" spans="3:45" ht="15">
      <c r="C26" s="60"/>
      <c r="D26" s="31">
        <v>0</v>
      </c>
      <c r="E26" s="79" t="s">
        <v>102</v>
      </c>
      <c r="F26" s="31"/>
      <c r="G26" s="57" t="s">
        <v>79</v>
      </c>
      <c r="H26" s="31" t="s">
        <v>84</v>
      </c>
      <c r="I26" s="85">
        <v>9</v>
      </c>
      <c r="J26" s="81">
        <v>4</v>
      </c>
      <c r="K26" s="81">
        <v>100</v>
      </c>
      <c r="L26" s="81">
        <v>8386.2</v>
      </c>
      <c r="M26" s="82" t="s">
        <v>79</v>
      </c>
      <c r="N26" s="82" t="s">
        <v>85</v>
      </c>
      <c r="O26" s="82" t="s">
        <v>86</v>
      </c>
      <c r="P26" s="69" t="s">
        <v>80</v>
      </c>
      <c r="Q26" s="77">
        <v>0.06302</v>
      </c>
      <c r="R26" s="77">
        <v>0.14406</v>
      </c>
      <c r="S26" s="70">
        <f aca="true" t="shared" si="5" ref="S26:S31">100-Q26/R26*100</f>
        <v>56.254338470081905</v>
      </c>
      <c r="T26" s="77">
        <v>0.0573</v>
      </c>
      <c r="U26" s="77">
        <v>0.13516</v>
      </c>
      <c r="V26" s="70">
        <f t="shared" si="4"/>
        <v>57.605800532701984</v>
      </c>
      <c r="W26" s="77">
        <v>0.06133</v>
      </c>
      <c r="X26" s="77">
        <v>0.14562</v>
      </c>
      <c r="Y26" s="70">
        <f t="shared" si="2"/>
        <v>57.88353248180195</v>
      </c>
      <c r="Z26" s="77">
        <v>0.04765</v>
      </c>
      <c r="AA26" s="77">
        <v>0.14406</v>
      </c>
      <c r="AB26" s="70">
        <f t="shared" si="3"/>
        <v>66.92350409551577</v>
      </c>
      <c r="AC26" s="77">
        <v>0.08078</v>
      </c>
      <c r="AD26" s="77">
        <v>0.14</v>
      </c>
      <c r="AE26" s="70">
        <f t="shared" si="1"/>
        <v>42.300000000000004</v>
      </c>
      <c r="AF26" s="78"/>
      <c r="AG26" s="36"/>
      <c r="AH26" s="5">
        <v>0.0231</v>
      </c>
      <c r="AI26" s="36"/>
      <c r="AJ26" s="5">
        <v>0.0221</v>
      </c>
      <c r="AK26" s="36"/>
      <c r="AL26" s="5">
        <v>0.024</v>
      </c>
      <c r="AM26" s="36"/>
      <c r="AN26" s="5">
        <v>0.0236</v>
      </c>
      <c r="AO26" s="36"/>
      <c r="AP26" s="5">
        <v>0.02321</v>
      </c>
      <c r="AQ26" s="36"/>
      <c r="AR26" s="5"/>
      <c r="AS26" s="5"/>
    </row>
    <row r="27" spans="3:45" ht="15">
      <c r="C27" s="59"/>
      <c r="D27" s="31">
        <v>0</v>
      </c>
      <c r="E27" s="79" t="s">
        <v>103</v>
      </c>
      <c r="F27" s="31"/>
      <c r="G27" s="57" t="s">
        <v>79</v>
      </c>
      <c r="H27" s="31" t="s">
        <v>84</v>
      </c>
      <c r="I27" s="85">
        <v>9</v>
      </c>
      <c r="J27" s="81">
        <v>5</v>
      </c>
      <c r="K27" s="81">
        <v>134</v>
      </c>
      <c r="L27" s="81">
        <v>10703</v>
      </c>
      <c r="M27" s="82" t="s">
        <v>79</v>
      </c>
      <c r="N27" s="82" t="s">
        <v>85</v>
      </c>
      <c r="O27" s="82" t="s">
        <v>86</v>
      </c>
      <c r="P27" s="69" t="s">
        <v>80</v>
      </c>
      <c r="Q27" s="77">
        <v>0.06424</v>
      </c>
      <c r="R27" s="77">
        <v>0.14406</v>
      </c>
      <c r="S27" s="70">
        <f t="shared" si="5"/>
        <v>55.40746911009301</v>
      </c>
      <c r="T27" s="77">
        <v>0.0615</v>
      </c>
      <c r="U27" s="77">
        <v>0.13652</v>
      </c>
      <c r="V27" s="70">
        <f t="shared" si="4"/>
        <v>54.95165543510109</v>
      </c>
      <c r="W27" s="77">
        <v>0.05689</v>
      </c>
      <c r="X27" s="77">
        <v>0.14556</v>
      </c>
      <c r="Y27" s="70">
        <f t="shared" si="2"/>
        <v>60.91646056608958</v>
      </c>
      <c r="Z27" s="77">
        <v>0.04584</v>
      </c>
      <c r="AA27" s="77">
        <v>0.14566</v>
      </c>
      <c r="AB27" s="70">
        <f t="shared" si="3"/>
        <v>68.52945214883977</v>
      </c>
      <c r="AC27" s="77">
        <v>0.04408</v>
      </c>
      <c r="AD27" s="77">
        <v>0.13746</v>
      </c>
      <c r="AE27" s="70">
        <f t="shared" si="1"/>
        <v>67.93248945147678</v>
      </c>
      <c r="AF27" s="78"/>
      <c r="AG27" s="36">
        <v>0.01</v>
      </c>
      <c r="AH27" s="5">
        <v>0.0231</v>
      </c>
      <c r="AI27" s="36">
        <v>0.01</v>
      </c>
      <c r="AJ27" s="5">
        <v>0.0221</v>
      </c>
      <c r="AK27" s="36">
        <v>0.009</v>
      </c>
      <c r="AL27" s="5">
        <v>0.024</v>
      </c>
      <c r="AM27" s="36">
        <v>0.007</v>
      </c>
      <c r="AN27" s="5">
        <v>0.0236</v>
      </c>
      <c r="AO27" s="36">
        <v>0.007</v>
      </c>
      <c r="AP27" s="5">
        <v>0.02321</v>
      </c>
      <c r="AQ27" s="36"/>
      <c r="AR27" s="5"/>
      <c r="AS27" s="5"/>
    </row>
    <row r="28" spans="3:45" ht="15">
      <c r="C28" s="60"/>
      <c r="D28" s="31">
        <v>0</v>
      </c>
      <c r="E28" s="79" t="s">
        <v>104</v>
      </c>
      <c r="F28" s="31"/>
      <c r="G28" s="57" t="s">
        <v>79</v>
      </c>
      <c r="H28" s="31" t="s">
        <v>84</v>
      </c>
      <c r="I28" s="85">
        <v>9</v>
      </c>
      <c r="J28" s="81">
        <v>3</v>
      </c>
      <c r="K28" s="81">
        <v>104</v>
      </c>
      <c r="L28" s="81">
        <v>6274.7</v>
      </c>
      <c r="M28" s="82" t="s">
        <v>79</v>
      </c>
      <c r="N28" s="82" t="s">
        <v>85</v>
      </c>
      <c r="O28" s="82" t="s">
        <v>86</v>
      </c>
      <c r="P28" s="69" t="s">
        <v>80</v>
      </c>
      <c r="Q28" s="77">
        <v>0.06568</v>
      </c>
      <c r="R28" s="77">
        <v>0.1454</v>
      </c>
      <c r="S28" s="70">
        <f t="shared" si="5"/>
        <v>54.828060522696006</v>
      </c>
      <c r="T28" s="77">
        <v>0.06352</v>
      </c>
      <c r="U28" s="77">
        <v>0.13617</v>
      </c>
      <c r="V28" s="70">
        <f t="shared" si="4"/>
        <v>53.35242711316737</v>
      </c>
      <c r="W28" s="77">
        <v>0.06844</v>
      </c>
      <c r="X28" s="77">
        <v>0.14621</v>
      </c>
      <c r="Y28" s="70">
        <f t="shared" si="2"/>
        <v>53.1906162369195</v>
      </c>
      <c r="Z28" s="77">
        <v>0.05962</v>
      </c>
      <c r="AA28" s="77">
        <v>0.13997</v>
      </c>
      <c r="AB28" s="70">
        <f t="shared" si="3"/>
        <v>57.405158248196045</v>
      </c>
      <c r="AC28" s="77">
        <v>0.05511</v>
      </c>
      <c r="AD28" s="77">
        <v>0.13929</v>
      </c>
      <c r="AE28" s="70">
        <f t="shared" si="1"/>
        <v>60.43506353650657</v>
      </c>
      <c r="AF28" s="78"/>
      <c r="AG28" s="36">
        <v>0.01</v>
      </c>
      <c r="AH28" s="5">
        <v>0.0231</v>
      </c>
      <c r="AI28" s="36">
        <v>0.01</v>
      </c>
      <c r="AJ28" s="5">
        <v>0.0221</v>
      </c>
      <c r="AK28" s="36">
        <v>0.011</v>
      </c>
      <c r="AL28" s="5">
        <v>0.024</v>
      </c>
      <c r="AM28" s="36">
        <v>0.009</v>
      </c>
      <c r="AN28" s="5">
        <v>0.0236</v>
      </c>
      <c r="AO28" s="36">
        <v>0.009</v>
      </c>
      <c r="AP28" s="5">
        <v>0.02321</v>
      </c>
      <c r="AQ28" s="36"/>
      <c r="AR28" s="5"/>
      <c r="AS28" s="5"/>
    </row>
    <row r="29" spans="3:45" ht="15">
      <c r="C29" s="60"/>
      <c r="D29" s="31">
        <v>0</v>
      </c>
      <c r="E29" s="79" t="s">
        <v>105</v>
      </c>
      <c r="F29" s="31"/>
      <c r="G29" s="57" t="s">
        <v>79</v>
      </c>
      <c r="H29" s="31" t="s">
        <v>84</v>
      </c>
      <c r="I29" s="85">
        <v>9</v>
      </c>
      <c r="J29" s="81">
        <v>3</v>
      </c>
      <c r="K29" s="81">
        <v>89</v>
      </c>
      <c r="L29" s="81">
        <v>6204.5</v>
      </c>
      <c r="M29" s="82" t="s">
        <v>79</v>
      </c>
      <c r="N29" s="82" t="s">
        <v>85</v>
      </c>
      <c r="O29" s="82" t="s">
        <v>86</v>
      </c>
      <c r="P29" s="69" t="s">
        <v>80</v>
      </c>
      <c r="Q29" s="77">
        <v>0.07032</v>
      </c>
      <c r="R29" s="77">
        <v>0.14406</v>
      </c>
      <c r="S29" s="70">
        <f t="shared" si="5"/>
        <v>51.18700541441066</v>
      </c>
      <c r="T29" s="77">
        <v>0.06462</v>
      </c>
      <c r="U29" s="77">
        <v>0.13381</v>
      </c>
      <c r="V29" s="70">
        <f t="shared" si="4"/>
        <v>51.70764516852254</v>
      </c>
      <c r="W29" s="77">
        <v>0.06777</v>
      </c>
      <c r="X29" s="77">
        <v>0.14614</v>
      </c>
      <c r="Y29" s="70">
        <f t="shared" si="2"/>
        <v>53.62665936772957</v>
      </c>
      <c r="Z29" s="77">
        <v>0.06021</v>
      </c>
      <c r="AA29" s="77">
        <v>0.14587</v>
      </c>
      <c r="AB29" s="70">
        <f t="shared" si="3"/>
        <v>58.72352094330569</v>
      </c>
      <c r="AC29" s="77">
        <v>0.05782</v>
      </c>
      <c r="AD29" s="77">
        <v>0.13997</v>
      </c>
      <c r="AE29" s="70">
        <f t="shared" si="1"/>
        <v>58.69114810316496</v>
      </c>
      <c r="AF29" s="78"/>
      <c r="AG29" s="36">
        <v>0.011</v>
      </c>
      <c r="AH29" s="5">
        <v>0.0231</v>
      </c>
      <c r="AI29" s="36">
        <v>0.01</v>
      </c>
      <c r="AJ29" s="5">
        <v>0.0221</v>
      </c>
      <c r="AK29" s="36">
        <v>0.011</v>
      </c>
      <c r="AL29" s="5">
        <v>0.024</v>
      </c>
      <c r="AM29" s="36">
        <v>0.008</v>
      </c>
      <c r="AN29" s="5">
        <v>0.0236</v>
      </c>
      <c r="AO29" s="36">
        <v>0.009</v>
      </c>
      <c r="AP29" s="5">
        <v>0.02321</v>
      </c>
      <c r="AQ29" s="36"/>
      <c r="AR29" s="5"/>
      <c r="AS29" s="5"/>
    </row>
    <row r="30" spans="3:45" ht="15">
      <c r="C30" s="59"/>
      <c r="D30" s="31">
        <v>0</v>
      </c>
      <c r="E30" s="86" t="s">
        <v>107</v>
      </c>
      <c r="F30" s="31"/>
      <c r="G30" s="57" t="s">
        <v>79</v>
      </c>
      <c r="H30" s="31" t="s">
        <v>84</v>
      </c>
      <c r="I30" s="85">
        <v>9</v>
      </c>
      <c r="J30" s="81">
        <v>4</v>
      </c>
      <c r="K30" s="81">
        <v>121</v>
      </c>
      <c r="L30" s="81">
        <v>8024.3</v>
      </c>
      <c r="M30" s="82" t="s">
        <v>79</v>
      </c>
      <c r="N30" s="82" t="s">
        <v>85</v>
      </c>
      <c r="O30" s="82" t="s">
        <v>86</v>
      </c>
      <c r="P30" s="69" t="s">
        <v>80</v>
      </c>
      <c r="Q30" s="69">
        <v>0.06986</v>
      </c>
      <c r="R30" s="77">
        <v>0.14589</v>
      </c>
      <c r="S30" s="70">
        <f t="shared" si="5"/>
        <v>52.11460689560627</v>
      </c>
      <c r="T30" s="69">
        <v>0.06692</v>
      </c>
      <c r="U30" s="69">
        <v>0.13516</v>
      </c>
      <c r="V30" s="70">
        <f t="shared" si="4"/>
        <v>50.488310150932236</v>
      </c>
      <c r="W30" s="69">
        <v>0.07228</v>
      </c>
      <c r="X30" s="69">
        <v>0.1442</v>
      </c>
      <c r="Y30" s="70">
        <f t="shared" si="2"/>
        <v>49.875173370319004</v>
      </c>
      <c r="Z30" s="69">
        <v>0.05813</v>
      </c>
      <c r="AA30" s="69">
        <v>0.14406</v>
      </c>
      <c r="AB30" s="70">
        <f t="shared" si="3"/>
        <v>59.64875746216854</v>
      </c>
      <c r="AC30" s="69">
        <v>0.0599</v>
      </c>
      <c r="AD30" s="69">
        <v>0.13926</v>
      </c>
      <c r="AE30" s="70">
        <f t="shared" si="1"/>
        <v>56.98693092058021</v>
      </c>
      <c r="AF30" s="78"/>
      <c r="AG30" s="36"/>
      <c r="AH30" s="5">
        <v>0.0231</v>
      </c>
      <c r="AI30" s="36"/>
      <c r="AJ30" s="5">
        <v>0.0221</v>
      </c>
      <c r="AK30" s="36"/>
      <c r="AL30" s="5">
        <v>0.024</v>
      </c>
      <c r="AM30" s="36"/>
      <c r="AN30" s="5">
        <v>0.0236</v>
      </c>
      <c r="AO30" s="36"/>
      <c r="AP30" s="5">
        <v>0.02321</v>
      </c>
      <c r="AQ30" s="36"/>
      <c r="AR30" s="5"/>
      <c r="AS30" s="5"/>
    </row>
    <row r="31" spans="3:45" ht="15">
      <c r="C31" s="60"/>
      <c r="D31" s="31">
        <v>7</v>
      </c>
      <c r="E31" s="86" t="s">
        <v>109</v>
      </c>
      <c r="F31" s="31"/>
      <c r="G31" s="57" t="s">
        <v>79</v>
      </c>
      <c r="H31" s="31" t="s">
        <v>84</v>
      </c>
      <c r="I31" s="85">
        <v>9</v>
      </c>
      <c r="J31" s="81">
        <v>5</v>
      </c>
      <c r="K31" s="81">
        <v>131</v>
      </c>
      <c r="L31" s="81">
        <v>10195.9</v>
      </c>
      <c r="M31" s="82" t="s">
        <v>79</v>
      </c>
      <c r="N31" s="82" t="s">
        <v>85</v>
      </c>
      <c r="O31" s="82" t="s">
        <v>86</v>
      </c>
      <c r="P31" s="69" t="s">
        <v>80</v>
      </c>
      <c r="Q31" s="69">
        <v>0.07041</v>
      </c>
      <c r="R31" s="69">
        <v>0.14589</v>
      </c>
      <c r="S31" s="70">
        <f t="shared" si="5"/>
        <v>51.73761052848036</v>
      </c>
      <c r="T31" s="69">
        <v>0.0677</v>
      </c>
      <c r="U31" s="69">
        <v>0.13516</v>
      </c>
      <c r="V31" s="70">
        <f t="shared" si="4"/>
        <v>49.911216336194144</v>
      </c>
      <c r="W31" s="69">
        <v>0.07129</v>
      </c>
      <c r="X31" s="69">
        <v>0.1442</v>
      </c>
      <c r="Y31" s="70">
        <f t="shared" si="2"/>
        <v>50.56171983356449</v>
      </c>
      <c r="Z31" s="69">
        <v>0.06056</v>
      </c>
      <c r="AA31" s="69">
        <v>0.14406</v>
      </c>
      <c r="AB31" s="70">
        <f t="shared" si="3"/>
        <v>57.961960294321806</v>
      </c>
      <c r="AC31" s="69">
        <v>0.05653</v>
      </c>
      <c r="AD31" s="69">
        <v>0.14039</v>
      </c>
      <c r="AE31" s="70">
        <f t="shared" si="1"/>
        <v>59.73359925920649</v>
      </c>
      <c r="AF31" s="78"/>
      <c r="AG31" s="36">
        <v>0.011</v>
      </c>
      <c r="AH31" s="5">
        <v>0.0231</v>
      </c>
      <c r="AI31" s="36">
        <v>0.011</v>
      </c>
      <c r="AJ31" s="5">
        <v>0.0221</v>
      </c>
      <c r="AK31" s="36">
        <v>0.01</v>
      </c>
      <c r="AL31" s="5">
        <v>0.024</v>
      </c>
      <c r="AM31" s="36">
        <v>0.01</v>
      </c>
      <c r="AN31" s="5">
        <v>0.0236</v>
      </c>
      <c r="AO31" s="36">
        <v>0.009</v>
      </c>
      <c r="AP31" s="5">
        <v>0.02321</v>
      </c>
      <c r="AQ31" s="36"/>
      <c r="AR31" s="5"/>
      <c r="AS31" s="5"/>
    </row>
    <row r="32" spans="3:32" ht="15">
      <c r="C32" s="60"/>
      <c r="D32" s="29"/>
      <c r="E32" s="29"/>
      <c r="F32" s="29"/>
      <c r="G32" s="29"/>
      <c r="H32" s="29"/>
      <c r="I32" s="29"/>
      <c r="J32" s="29"/>
      <c r="K32" s="29"/>
      <c r="L32" s="29"/>
      <c r="M32" s="56"/>
      <c r="N32" s="56"/>
      <c r="O32" s="56"/>
      <c r="P32" s="33"/>
      <c r="Q32" s="71">
        <f>AVERAGE(Q15:Q31)</f>
        <v>0.07108222222222223</v>
      </c>
      <c r="R32" s="71">
        <f aca="true" t="shared" si="6" ref="R32:AE32">AVERAGE(R15:R31)</f>
        <v>0.14562624999999998</v>
      </c>
      <c r="S32" s="72">
        <f t="shared" si="6"/>
        <v>52.199669266344955</v>
      </c>
      <c r="T32" s="71">
        <f t="shared" si="6"/>
        <v>0.06905375000000002</v>
      </c>
      <c r="U32" s="71">
        <f t="shared" si="6"/>
        <v>0.13550312499999997</v>
      </c>
      <c r="V32" s="72">
        <f t="shared" si="6"/>
        <v>49.044037510192474</v>
      </c>
      <c r="W32" s="71">
        <f t="shared" si="6"/>
        <v>0.06834117647058824</v>
      </c>
      <c r="X32" s="71">
        <f t="shared" si="6"/>
        <v>0.14537705882352941</v>
      </c>
      <c r="Y32" s="72">
        <f t="shared" si="6"/>
        <v>52.990656928043165</v>
      </c>
      <c r="Z32" s="71">
        <f t="shared" si="6"/>
        <v>0.0566135294117647</v>
      </c>
      <c r="AA32" s="71">
        <f t="shared" si="6"/>
        <v>0.14266058823529415</v>
      </c>
      <c r="AB32" s="72">
        <f t="shared" si="6"/>
        <v>60.25681242108896</v>
      </c>
      <c r="AC32" s="71">
        <f t="shared" si="6"/>
        <v>0.05809823529411764</v>
      </c>
      <c r="AD32" s="71">
        <f t="shared" si="6"/>
        <v>0.13744823529411765</v>
      </c>
      <c r="AE32" s="72">
        <f t="shared" si="6"/>
        <v>57.72852979402503</v>
      </c>
      <c r="AF32" s="26"/>
    </row>
    <row r="33" spans="3:18" ht="12.75">
      <c r="C33" s="58"/>
      <c r="D33" s="26"/>
      <c r="R33" s="44"/>
    </row>
    <row r="36" ht="12.75">
      <c r="D36" s="2" t="s">
        <v>121</v>
      </c>
    </row>
    <row r="37" spans="21:27" ht="12.75">
      <c r="U37" s="2" t="s">
        <v>197</v>
      </c>
      <c r="V37" s="2"/>
      <c r="W37" s="2"/>
      <c r="X37" s="2"/>
      <c r="Y37" s="2"/>
      <c r="Z37" s="2"/>
      <c r="AA37" s="2"/>
    </row>
    <row r="38" spans="21:27" ht="12.75">
      <c r="U38" s="2" t="s">
        <v>199</v>
      </c>
      <c r="V38" s="2"/>
      <c r="W38" s="2"/>
      <c r="X38" s="2"/>
      <c r="Y38" s="2"/>
      <c r="Z38" s="2"/>
      <c r="AA38" s="2"/>
    </row>
    <row r="39" spans="10:16" ht="12.75">
      <c r="J39">
        <v>10</v>
      </c>
      <c r="K39">
        <v>11</v>
      </c>
      <c r="L39">
        <v>12</v>
      </c>
      <c r="M39">
        <v>13</v>
      </c>
      <c r="N39">
        <v>14</v>
      </c>
      <c r="P39" t="s">
        <v>117</v>
      </c>
    </row>
    <row r="40" spans="7:14" ht="12.75">
      <c r="G40" t="s">
        <v>120</v>
      </c>
      <c r="I40" t="s">
        <v>111</v>
      </c>
      <c r="J40">
        <f>R32</f>
        <v>0.14562624999999998</v>
      </c>
      <c r="K40">
        <f>U32</f>
        <v>0.13550312499999997</v>
      </c>
      <c r="L40">
        <f>X32</f>
        <v>0.14537705882352941</v>
      </c>
      <c r="M40">
        <f>AA32</f>
        <v>0.14266058823529415</v>
      </c>
      <c r="N40">
        <f>AD32</f>
        <v>0.13744823529411765</v>
      </c>
    </row>
    <row r="41" spans="8:14" ht="12.75">
      <c r="H41">
        <v>1</v>
      </c>
      <c r="I41" t="s">
        <v>81</v>
      </c>
      <c r="J41">
        <f>Q12</f>
        <v>0.0826</v>
      </c>
      <c r="K41">
        <f>T12</f>
        <v>0.0812225</v>
      </c>
      <c r="L41">
        <f>W12</f>
        <v>0.0838975</v>
      </c>
      <c r="M41">
        <f>Z12</f>
        <v>0.0832</v>
      </c>
      <c r="N41">
        <f>AC12</f>
        <v>0.07719999999999999</v>
      </c>
    </row>
    <row r="42" spans="8:14" ht="12.75">
      <c r="H42">
        <v>0</v>
      </c>
      <c r="I42" t="s">
        <v>87</v>
      </c>
      <c r="J42">
        <f>Q32</f>
        <v>0.07108222222222223</v>
      </c>
      <c r="K42">
        <f>T32</f>
        <v>0.06905375000000002</v>
      </c>
      <c r="L42">
        <f>W32</f>
        <v>0.06834117647058824</v>
      </c>
      <c r="M42">
        <f>Z32</f>
        <v>0.0566135294117647</v>
      </c>
      <c r="N42">
        <f>AC32</f>
        <v>0.05809823529411764</v>
      </c>
    </row>
    <row r="44" spans="7:16" ht="12.75">
      <c r="G44" t="s">
        <v>119</v>
      </c>
      <c r="J44">
        <v>11</v>
      </c>
      <c r="K44">
        <v>12</v>
      </c>
      <c r="L44">
        <v>13</v>
      </c>
      <c r="M44">
        <v>14</v>
      </c>
      <c r="N44">
        <v>15</v>
      </c>
      <c r="P44" t="s">
        <v>117</v>
      </c>
    </row>
    <row r="45" spans="9:14" ht="12.75">
      <c r="I45" t="s">
        <v>111</v>
      </c>
      <c r="J45" s="51">
        <f>J40*1160</f>
        <v>168.92645</v>
      </c>
      <c r="K45" s="51">
        <f>K40*1160</f>
        <v>157.18362499999998</v>
      </c>
      <c r="L45" s="51">
        <f>L40*1160</f>
        <v>168.6373882352941</v>
      </c>
      <c r="M45" s="51">
        <f>M40*1160</f>
        <v>165.4862823529412</v>
      </c>
      <c r="N45" s="51">
        <f>N40*1160</f>
        <v>159.43995294117647</v>
      </c>
    </row>
    <row r="46" spans="8:14" ht="12.75">
      <c r="H46">
        <v>1</v>
      </c>
      <c r="I46" t="s">
        <v>81</v>
      </c>
      <c r="J46" s="51">
        <f aca="true" t="shared" si="7" ref="J46:N47">J41*1160</f>
        <v>95.816</v>
      </c>
      <c r="K46" s="51">
        <f t="shared" si="7"/>
        <v>94.2181</v>
      </c>
      <c r="L46" s="51">
        <f t="shared" si="7"/>
        <v>97.3211</v>
      </c>
      <c r="M46" s="51">
        <f t="shared" si="7"/>
        <v>96.512</v>
      </c>
      <c r="N46" s="51">
        <f t="shared" si="7"/>
        <v>89.55199999999999</v>
      </c>
    </row>
    <row r="47" spans="8:14" ht="12.75">
      <c r="H47">
        <v>0</v>
      </c>
      <c r="I47" t="s">
        <v>87</v>
      </c>
      <c r="J47" s="51">
        <f t="shared" si="7"/>
        <v>82.45537777777778</v>
      </c>
      <c r="K47" s="51">
        <f t="shared" si="7"/>
        <v>80.10235000000003</v>
      </c>
      <c r="L47" s="51">
        <f t="shared" si="7"/>
        <v>79.27576470588235</v>
      </c>
      <c r="M47" s="51">
        <f t="shared" si="7"/>
        <v>65.67169411764705</v>
      </c>
      <c r="N47" s="51">
        <f t="shared" si="7"/>
        <v>67.39395294117647</v>
      </c>
    </row>
    <row r="48" spans="10:16" ht="12.75">
      <c r="J48" s="51">
        <f>100-J47/J46*100</f>
        <v>13.944040893193431</v>
      </c>
      <c r="K48" s="51">
        <f>100-K47/K46*100</f>
        <v>14.98199390562958</v>
      </c>
      <c r="L48" s="51">
        <f>100-L47/L46*100</f>
        <v>18.542058499254168</v>
      </c>
      <c r="M48" s="51">
        <f>100-M47/M46*100</f>
        <v>31.954892533936658</v>
      </c>
      <c r="N48" s="51">
        <f>100-N47/N46*100</f>
        <v>24.74321853093568</v>
      </c>
      <c r="P48" t="s">
        <v>118</v>
      </c>
    </row>
    <row r="50" spans="10:14" ht="12.75">
      <c r="J50" s="51"/>
      <c r="K50" s="51"/>
      <c r="L50" s="51"/>
      <c r="M50" s="51"/>
      <c r="N50" s="51"/>
    </row>
    <row r="51" spans="10:14" ht="12.75">
      <c r="J51" s="51"/>
      <c r="K51" s="51"/>
      <c r="L51" s="51"/>
      <c r="M51" s="51"/>
      <c r="N51" s="51"/>
    </row>
  </sheetData>
  <sheetProtection/>
  <mergeCells count="6">
    <mergeCell ref="Q3:AE3"/>
    <mergeCell ref="Q4:S4"/>
    <mergeCell ref="T4:V4"/>
    <mergeCell ref="W4:Y4"/>
    <mergeCell ref="Z4:AB4"/>
    <mergeCell ref="AC4:AE4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Иста Митеринг 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Viktor Granovskiy</cp:lastModifiedBy>
  <cp:lastPrinted>2016-05-12T11:37:02Z</cp:lastPrinted>
  <dcterms:created xsi:type="dcterms:W3CDTF">2016-05-07T09:56:34Z</dcterms:created>
  <dcterms:modified xsi:type="dcterms:W3CDTF">2022-05-17T05:41:32Z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